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6540" activeTab="0"/>
  </bookViews>
  <sheets>
    <sheet name="Binomialverteilung" sheetId="1" r:id="rId1"/>
    <sheet name="Zweiseitiger Hypothesentest" sheetId="2" r:id="rId2"/>
    <sheet name="Rechtseitiger Test" sheetId="3" r:id="rId3"/>
    <sheet name="Linksseitiger Test" sheetId="4" r:id="rId4"/>
    <sheet name="Approximation" sheetId="5" r:id="rId5"/>
  </sheets>
  <definedNames/>
  <calcPr fullCalcOnLoad="1"/>
</workbook>
</file>

<file path=xl/sharedStrings.xml><?xml version="1.0" encoding="utf-8"?>
<sst xmlns="http://schemas.openxmlformats.org/spreadsheetml/2006/main" count="57" uniqueCount="21">
  <si>
    <t>Diagramm 1</t>
  </si>
  <si>
    <t>Diagramm 4</t>
  </si>
  <si>
    <t>Diagramm 3</t>
  </si>
  <si>
    <t>Diagramm 2</t>
  </si>
  <si>
    <t>Binomialverteilung</t>
  </si>
  <si>
    <t>Approximation der Binomialverteilung</t>
  </si>
  <si>
    <t>Zweiseitiger Hypothesentest</t>
  </si>
  <si>
    <t xml:space="preserve"> </t>
  </si>
  <si>
    <r>
      <t>g</t>
    </r>
    <r>
      <rPr>
        <b/>
        <vertAlign val="subscript"/>
        <sz val="14"/>
        <rFont val="Arial"/>
        <family val="2"/>
      </rPr>
      <t>l</t>
    </r>
  </si>
  <si>
    <r>
      <t>g</t>
    </r>
    <r>
      <rPr>
        <b/>
        <vertAlign val="subscript"/>
        <sz val="14"/>
        <rFont val="Arial"/>
        <family val="2"/>
      </rPr>
      <t>r</t>
    </r>
  </si>
  <si>
    <t>Rechtsseitiger Hypothesentest</t>
  </si>
  <si>
    <t>Linksseitiger Hypothesentest</t>
  </si>
  <si>
    <t>Annahme</t>
  </si>
  <si>
    <t>bereich</t>
  </si>
  <si>
    <t>n=</t>
  </si>
  <si>
    <t>p&gt;=</t>
  </si>
  <si>
    <r>
      <t>a</t>
    </r>
    <r>
      <rPr>
        <b/>
        <sz val="14"/>
        <rFont val="Arial"/>
        <family val="2"/>
      </rPr>
      <t>=</t>
    </r>
  </si>
  <si>
    <t>Ablehnungs</t>
  </si>
  <si>
    <t>p=</t>
  </si>
  <si>
    <t>p&lt;=</t>
  </si>
  <si>
    <t>Fehler 1.Art: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</si>
</sst>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0"/>
    </font>
    <font>
      <sz val="18.25"/>
      <name val="Arial"/>
      <family val="0"/>
    </font>
    <font>
      <sz val="17.25"/>
      <name val="Arial"/>
      <family val="0"/>
    </font>
    <font>
      <b/>
      <sz val="14"/>
      <name val="Symbol"/>
      <family val="1"/>
    </font>
    <font>
      <sz val="14"/>
      <name val="Arial"/>
      <family val="2"/>
    </font>
    <font>
      <b/>
      <vertAlign val="subscript"/>
      <sz val="14"/>
      <name val="Arial"/>
      <family val="2"/>
    </font>
    <font>
      <sz val="17.5"/>
      <name val="Arial"/>
      <family val="0"/>
    </font>
    <font>
      <vertAlign val="superscript"/>
      <sz val="8"/>
      <name val="Arial"/>
      <family val="0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4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7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Binomialverteilung!$C$8:$C$108</c:f>
              <c:numCache/>
            </c:numRef>
          </c:cat>
          <c:val>
            <c:numRef>
              <c:f>Binomialverteilung!$D$8:$D$108</c:f>
              <c:numCache/>
            </c:numRef>
          </c:val>
        </c:ser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Approximation!$N$24:$N$42</c:f>
              <c:numCache/>
            </c:numRef>
          </c:xVal>
          <c:yVal>
            <c:numRef>
              <c:f>Approximation!$O$24:$O$42</c:f>
              <c:numCache/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  <c:max val="10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crossAx val="56532986"/>
        <c:crosses val="autoZero"/>
        <c:crossBetween val="midCat"/>
        <c:dispUnits/>
      </c:valAx>
      <c:valAx>
        <c:axId val="56532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825"/>
          <c:w val="0.98325"/>
          <c:h val="0.97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'Zweiseitiger Hypothesentest'!$C$8:$C$108</c:f>
              <c:numCache/>
            </c:numRef>
          </c:xVal>
          <c:yVal>
            <c:numRef>
              <c:f>'Zweiseitiger Hypothesentest'!$D$8:$D$108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'Zweiseitiger Hypothesentest'!$C$8:$C$108</c:f>
              <c:numCache/>
            </c:numRef>
          </c:xVal>
          <c:yVal>
            <c:numRef>
              <c:f>'Zweiseitiger Hypothesentest'!$G$8:$G$108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Hypothesentest'!$N$8:$N$9</c:f>
              <c:numCache/>
            </c:numRef>
          </c:xVal>
          <c:yVal>
            <c:numRef>
              <c:f>'Zweiseitiger Hypothesentest'!$O$8:$O$9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Hypothesentest'!$N$11:$N$12</c:f>
              <c:numCache/>
            </c:numRef>
          </c:xVal>
          <c:yVal>
            <c:numRef>
              <c:f>'Zweiseitiger Hypothesentest'!$O$11:$O$12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Hypothesentest'!$N$14:$N$15</c:f>
              <c:numCache/>
            </c:numRef>
          </c:xVal>
          <c:yVal>
            <c:numRef>
              <c:f>'Zweiseitiger Hypothesentest'!$O$14:$O$15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Hypothesentest'!$N$17:$N$18</c:f>
              <c:numCache/>
            </c:numRef>
          </c:xVal>
          <c:yVal>
            <c:numRef>
              <c:f>'Zweiseitiger Hypothesentest'!$O$17:$O$18</c:f>
              <c:numCache/>
            </c:numRef>
          </c:yVal>
          <c:smooth val="1"/>
        </c:ser>
        <c:axId val="46655009"/>
        <c:axId val="17241898"/>
      </c:scatterChart>
      <c:valAx>
        <c:axId val="4665500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7241898"/>
        <c:crosses val="autoZero"/>
        <c:crossBetween val="midCat"/>
        <c:dispUnits/>
      </c:valAx>
      <c:valAx>
        <c:axId val="17241898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665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Hypothesentest'!$K$8:$K$107</c:f>
              <c:numCache/>
            </c:numRef>
          </c:xVal>
          <c:yVal>
            <c:numRef>
              <c:f>'Zweiseitiger Hypothesentest'!$L$8:$L$107</c:f>
              <c:numCache/>
            </c:numRef>
          </c:yVal>
          <c:smooth val="0"/>
        </c:ser>
        <c:axId val="20959355"/>
        <c:axId val="54416468"/>
      </c:scatterChart>
      <c:valAx>
        <c:axId val="20959355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16468"/>
        <c:crosses val="autoZero"/>
        <c:crossBetween val="midCat"/>
        <c:dispUnits/>
      </c:valAx>
      <c:valAx>
        <c:axId val="5441646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9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875"/>
          <c:w val="0.98325"/>
          <c:h val="0.97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'Rechtseitiger Test'!$C$8:$C$108</c:f>
              <c:numCache/>
            </c:numRef>
          </c:xVal>
          <c:yVal>
            <c:numRef>
              <c:f>'Rechtseitiger Test'!$D$8:$D$108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'Rechtseitiger Test'!$C$8:$C$108</c:f>
              <c:numCache/>
            </c:numRef>
          </c:xVal>
          <c:yVal>
            <c:numRef>
              <c:f>'Rechtseitiger Test'!$G$8:$G$108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Test'!$N$8:$N$9</c:f>
              <c:numCache/>
            </c:numRef>
          </c:xVal>
          <c:yVal>
            <c:numRef>
              <c:f>'Rechtseitiger Test'!$O$8:$O$9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Test'!$N$11:$N$12</c:f>
              <c:numCache/>
            </c:numRef>
          </c:xVal>
          <c:yVal>
            <c:numRef>
              <c:f>'Rechtseitiger Test'!$O$11:$O$12</c:f>
              <c:numCache/>
            </c:numRef>
          </c:yVal>
          <c:smooth val="1"/>
        </c:ser>
        <c:axId val="19986165"/>
        <c:axId val="45657758"/>
      </c:scatterChart>
      <c:valAx>
        <c:axId val="1998616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5657758"/>
        <c:crosses val="autoZero"/>
        <c:crossBetween val="midCat"/>
        <c:dispUnits/>
      </c:valAx>
      <c:valAx>
        <c:axId val="45657758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998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Test'!$K$8:$K$107</c:f>
              <c:numCache/>
            </c:numRef>
          </c:xVal>
          <c:yVal>
            <c:numRef>
              <c:f>'Rechtseitiger Test'!$L$8:$L$107</c:f>
              <c:numCache/>
            </c:numRef>
          </c:yVal>
          <c:smooth val="0"/>
        </c:ser>
        <c:axId val="8266639"/>
        <c:axId val="7290888"/>
      </c:scatterChart>
      <c:valAx>
        <c:axId val="8266639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crossBetween val="midCat"/>
        <c:dispUnits/>
      </c:valAx>
      <c:valAx>
        <c:axId val="729088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85"/>
          <c:w val="0.98325"/>
          <c:h val="0.97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'Linksseitiger Test'!$C$8:$C$108</c:f>
              <c:numCache/>
            </c:numRef>
          </c:xVal>
          <c:yVal>
            <c:numRef>
              <c:f>'Linksseitiger Test'!$D$8:$D$108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'Linksseitiger Test'!$C$8:$C$108</c:f>
              <c:numCache/>
            </c:numRef>
          </c:xVal>
          <c:yVal>
            <c:numRef>
              <c:f>'Linksseitiger Test'!$G$8:$G$108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Test'!$N$8:$N$9</c:f>
              <c:numCache/>
            </c:numRef>
          </c:xVal>
          <c:yVal>
            <c:numRef>
              <c:f>'Linksseitiger Test'!$O$8:$O$9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Test'!$N$11:$N$12</c:f>
              <c:numCache/>
            </c:numRef>
          </c:xVal>
          <c:yVal>
            <c:numRef>
              <c:f>'Linksseitiger Test'!$O$11:$O$12</c:f>
              <c:numCache/>
            </c:numRef>
          </c:yVal>
          <c:smooth val="1"/>
        </c:ser>
        <c:axId val="65617993"/>
        <c:axId val="53691026"/>
      </c:scatterChart>
      <c:valAx>
        <c:axId val="6561799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crossBetween val="midCat"/>
        <c:dispUnits/>
      </c:valAx>
      <c:valAx>
        <c:axId val="53691026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5617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Test'!$K$8:$K$107</c:f>
              <c:numCache/>
            </c:numRef>
          </c:xVal>
          <c:yVal>
            <c:numRef>
              <c:f>'Linksseitiger Test'!$L$8:$L$107</c:f>
              <c:numCache/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crossBetween val="midCat"/>
        <c:dispUnits/>
      </c:valAx>
      <c:valAx>
        <c:axId val="5400582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425"/>
          <c:w val="0.98375"/>
          <c:h val="0.9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Approximation!$C$8:$C$108</c:f>
              <c:numCache/>
            </c:numRef>
          </c:xVal>
          <c:yVal>
            <c:numRef>
              <c:f>Approximation!$D$8:$D$108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Approximation!$F$8:$F$108</c:f>
              <c:numCache/>
            </c:numRef>
          </c:xVal>
          <c:yVal>
            <c:numRef>
              <c:f>Approximation!$G$8:$G$108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Approximation!$I$8:$I$108</c:f>
              <c:numCache/>
            </c:numRef>
          </c:xVal>
          <c:yVal>
            <c:numRef>
              <c:f>Approximation!$J$8:$J$108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Approximation!$K$8:$K$88</c:f>
              <c:numCache/>
            </c:numRef>
          </c:xVal>
          <c:yVal>
            <c:numRef>
              <c:f>Approximation!$L$8:$L$88</c:f>
              <c:numCache/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  <c:max val="6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crossBetween val="midCat"/>
        <c:dispUnits/>
      </c:valAx>
      <c:valAx>
        <c:axId val="12395270"/>
        <c:scaling>
          <c:orientation val="minMax"/>
          <c:max val="0.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Approximation!$N$8:$N$108</c:f>
              <c:numCache/>
            </c:numRef>
          </c:cat>
          <c:val>
            <c:numRef>
              <c:f>Approximation!$O$8:$O$108</c:f>
              <c:numCache/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57150</xdr:rowOff>
    </xdr:from>
    <xdr:to>
      <xdr:col>20</xdr:col>
      <xdr:colOff>704850</xdr:colOff>
      <xdr:row>45</xdr:row>
      <xdr:rowOff>76200</xdr:rowOff>
    </xdr:to>
    <xdr:graphicFrame>
      <xdr:nvGraphicFramePr>
        <xdr:cNvPr id="1" name="Chart 8"/>
        <xdr:cNvGraphicFramePr/>
      </xdr:nvGraphicFramePr>
      <xdr:xfrm>
        <a:off x="85725" y="695325"/>
        <a:ext cx="116776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22</xdr:col>
      <xdr:colOff>695325</xdr:colOff>
      <xdr:row>44</xdr:row>
      <xdr:rowOff>85725</xdr:rowOff>
    </xdr:to>
    <xdr:graphicFrame>
      <xdr:nvGraphicFramePr>
        <xdr:cNvPr id="1" name="Chart 3"/>
        <xdr:cNvGraphicFramePr/>
      </xdr:nvGraphicFramePr>
      <xdr:xfrm>
        <a:off x="28575" y="990600"/>
        <a:ext cx="115728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276225</xdr:colOff>
      <xdr:row>10</xdr:row>
      <xdr:rowOff>104775</xdr:rowOff>
    </xdr:from>
    <xdr:to>
      <xdr:col>22</xdr:col>
      <xdr:colOff>381000</xdr:colOff>
      <xdr:row>26</xdr:row>
      <xdr:rowOff>66675</xdr:rowOff>
    </xdr:to>
    <xdr:graphicFrame>
      <xdr:nvGraphicFramePr>
        <xdr:cNvPr id="2" name="Chart 4"/>
        <xdr:cNvGraphicFramePr/>
      </xdr:nvGraphicFramePr>
      <xdr:xfrm>
        <a:off x="7038975" y="1990725"/>
        <a:ext cx="4248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123825</xdr:rowOff>
    </xdr:from>
    <xdr:to>
      <xdr:col>20</xdr:col>
      <xdr:colOff>695325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57150" y="1000125"/>
        <a:ext cx="115443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419100</xdr:colOff>
      <xdr:row>21</xdr:row>
      <xdr:rowOff>76200</xdr:rowOff>
    </xdr:from>
    <xdr:to>
      <xdr:col>20</xdr:col>
      <xdr:colOff>409575</xdr:colOff>
      <xdr:row>37</xdr:row>
      <xdr:rowOff>38100</xdr:rowOff>
    </xdr:to>
    <xdr:graphicFrame>
      <xdr:nvGraphicFramePr>
        <xdr:cNvPr id="2" name="Chart 4"/>
        <xdr:cNvGraphicFramePr/>
      </xdr:nvGraphicFramePr>
      <xdr:xfrm>
        <a:off x="7400925" y="3705225"/>
        <a:ext cx="39147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104775</xdr:rowOff>
    </xdr:from>
    <xdr:to>
      <xdr:col>21</xdr:col>
      <xdr:colOff>561975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981075"/>
        <a:ext cx="115538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12</xdr:row>
      <xdr:rowOff>57150</xdr:rowOff>
    </xdr:from>
    <xdr:to>
      <xdr:col>21</xdr:col>
      <xdr:colOff>257175</xdr:colOff>
      <xdr:row>28</xdr:row>
      <xdr:rowOff>19050</xdr:rowOff>
    </xdr:to>
    <xdr:graphicFrame>
      <xdr:nvGraphicFramePr>
        <xdr:cNvPr id="2" name="Chart 4"/>
        <xdr:cNvGraphicFramePr/>
      </xdr:nvGraphicFramePr>
      <xdr:xfrm>
        <a:off x="7600950" y="2228850"/>
        <a:ext cx="3724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152400</xdr:rowOff>
    </xdr:from>
    <xdr:to>
      <xdr:col>19</xdr:col>
      <xdr:colOff>666750</xdr:colOff>
      <xdr:row>45</xdr:row>
      <xdr:rowOff>38100</xdr:rowOff>
    </xdr:to>
    <xdr:graphicFrame>
      <xdr:nvGraphicFramePr>
        <xdr:cNvPr id="1" name="Chart 6"/>
        <xdr:cNvGraphicFramePr/>
      </xdr:nvGraphicFramePr>
      <xdr:xfrm>
        <a:off x="76200" y="790575"/>
        <a:ext cx="115728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28575</xdr:rowOff>
    </xdr:from>
    <xdr:to>
      <xdr:col>9</xdr:col>
      <xdr:colOff>752475</xdr:colOff>
      <xdr:row>65</xdr:row>
      <xdr:rowOff>123825</xdr:rowOff>
    </xdr:to>
    <xdr:graphicFrame>
      <xdr:nvGraphicFramePr>
        <xdr:cNvPr id="2" name="Chart 4"/>
        <xdr:cNvGraphicFramePr/>
      </xdr:nvGraphicFramePr>
      <xdr:xfrm>
        <a:off x="85725" y="7467600"/>
        <a:ext cx="4552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45</xdr:row>
      <xdr:rowOff>28575</xdr:rowOff>
    </xdr:from>
    <xdr:to>
      <xdr:col>16</xdr:col>
      <xdr:colOff>400050</xdr:colOff>
      <xdr:row>65</xdr:row>
      <xdr:rowOff>114300</xdr:rowOff>
    </xdr:to>
    <xdr:graphicFrame>
      <xdr:nvGraphicFramePr>
        <xdr:cNvPr id="3" name="Chart 9"/>
        <xdr:cNvGraphicFramePr/>
      </xdr:nvGraphicFramePr>
      <xdr:xfrm>
        <a:off x="4648200" y="7467600"/>
        <a:ext cx="44481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showGridLines="0" tabSelected="1" workbookViewId="0" topLeftCell="A1">
      <selection activeCell="N54" sqref="N54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1.7109375" style="0" customWidth="1"/>
    <col min="6" max="6" width="5.28125" style="0" customWidth="1"/>
    <col min="7" max="7" width="7.421875" style="0" customWidth="1"/>
    <col min="8" max="8" width="1.7109375" style="0" customWidth="1"/>
    <col min="9" max="9" width="9.00390625" style="0" customWidth="1"/>
    <col min="13" max="13" width="4.28125" style="0" customWidth="1"/>
    <col min="14" max="14" width="5.00390625" style="0" customWidth="1"/>
  </cols>
  <sheetData>
    <row r="1" ht="13.5" thickBot="1"/>
    <row r="2" spans="2:12" s="2" customFormat="1" ht="18">
      <c r="B2" s="7" t="s">
        <v>14</v>
      </c>
      <c r="C2" s="8">
        <v>100</v>
      </c>
      <c r="L2" s="31" t="s">
        <v>4</v>
      </c>
    </row>
    <row r="3" spans="2:7" s="2" customFormat="1" ht="18.75" thickBot="1">
      <c r="B3" s="9" t="s">
        <v>18</v>
      </c>
      <c r="C3" s="10">
        <f>G3/100</f>
        <v>0.5</v>
      </c>
      <c r="G3" s="2">
        <v>50</v>
      </c>
    </row>
    <row r="7" s="1" customFormat="1" ht="12.75">
      <c r="D7" s="1" t="s">
        <v>0</v>
      </c>
    </row>
    <row r="8" spans="3:4" ht="12.75">
      <c r="C8">
        <v>0</v>
      </c>
      <c r="D8">
        <f>BINOMDIST(C8,$C$2,$C$3,FALSE)</f>
        <v>7.888609052210105E-31</v>
      </c>
    </row>
    <row r="9" spans="3:4" ht="12.75">
      <c r="C9">
        <f>C8+1</f>
        <v>1</v>
      </c>
      <c r="D9">
        <f aca="true" t="shared" si="0" ref="D9:D72">BINOMDIST(C9,$C$2,$C$3,FALSE)</f>
        <v>7.88860905221012E-29</v>
      </c>
    </row>
    <row r="10" spans="3:4" ht="12.75">
      <c r="C10">
        <f aca="true" t="shared" si="1" ref="C10:C73">C9+1</f>
        <v>2</v>
      </c>
      <c r="D10">
        <f t="shared" si="0"/>
        <v>3.904861480844016E-27</v>
      </c>
    </row>
    <row r="11" spans="3:4" ht="12.75">
      <c r="C11">
        <f t="shared" si="1"/>
        <v>3</v>
      </c>
      <c r="D11">
        <f t="shared" si="0"/>
        <v>1.2755880837423814E-25</v>
      </c>
    </row>
    <row r="12" spans="3:4" ht="12.75">
      <c r="C12">
        <f t="shared" si="1"/>
        <v>4</v>
      </c>
      <c r="D12">
        <f t="shared" si="0"/>
        <v>3.09330110307528E-24</v>
      </c>
    </row>
    <row r="13" spans="3:4" ht="12.75">
      <c r="C13">
        <f t="shared" si="1"/>
        <v>5</v>
      </c>
      <c r="D13">
        <f t="shared" si="0"/>
        <v>5.939138117904548E-23</v>
      </c>
    </row>
    <row r="14" spans="3:4" ht="12.75">
      <c r="C14">
        <f t="shared" si="1"/>
        <v>6</v>
      </c>
      <c r="D14">
        <f t="shared" si="0"/>
        <v>9.403635353348757E-22</v>
      </c>
    </row>
    <row r="15" spans="3:4" ht="12.75">
      <c r="C15">
        <f t="shared" si="1"/>
        <v>7</v>
      </c>
      <c r="D15">
        <f t="shared" si="0"/>
        <v>1.2627738903068348E-20</v>
      </c>
    </row>
    <row r="16" spans="3:4" ht="12.75">
      <c r="C16">
        <f t="shared" si="1"/>
        <v>8</v>
      </c>
      <c r="D16">
        <f t="shared" si="0"/>
        <v>1.4679746474816984E-19</v>
      </c>
    </row>
    <row r="17" spans="3:4" ht="12.75">
      <c r="C17">
        <f t="shared" si="1"/>
        <v>9</v>
      </c>
      <c r="D17">
        <f t="shared" si="0"/>
        <v>1.5005963063146276E-18</v>
      </c>
    </row>
    <row r="18" spans="3:4" ht="12.75">
      <c r="C18">
        <f t="shared" si="1"/>
        <v>10</v>
      </c>
      <c r="D18">
        <f t="shared" si="0"/>
        <v>1.3655426387463141E-17</v>
      </c>
    </row>
    <row r="19" spans="3:4" ht="12.75">
      <c r="C19">
        <f t="shared" si="1"/>
        <v>11</v>
      </c>
      <c r="D19">
        <f t="shared" si="0"/>
        <v>1.1172621589742587E-16</v>
      </c>
    </row>
    <row r="20" spans="3:4" ht="12.75">
      <c r="C20">
        <f t="shared" si="1"/>
        <v>12</v>
      </c>
      <c r="D20">
        <f t="shared" si="0"/>
        <v>8.286361012392381E-16</v>
      </c>
    </row>
    <row r="21" spans="3:4" ht="12.75">
      <c r="C21">
        <f t="shared" si="1"/>
        <v>13</v>
      </c>
      <c r="D21">
        <f t="shared" si="0"/>
        <v>5.6092289930040825E-15</v>
      </c>
    </row>
    <row r="22" spans="3:4" ht="12.75">
      <c r="C22">
        <f t="shared" si="1"/>
        <v>14</v>
      </c>
      <c r="D22">
        <f t="shared" si="0"/>
        <v>3.4857351599382574E-14</v>
      </c>
    </row>
    <row r="23" spans="3:4" ht="12.75">
      <c r="C23">
        <f t="shared" si="1"/>
        <v>15</v>
      </c>
      <c r="D23">
        <f t="shared" si="0"/>
        <v>1.998488158364605E-13</v>
      </c>
    </row>
    <row r="24" spans="3:4" ht="12.75">
      <c r="C24">
        <f t="shared" si="1"/>
        <v>16</v>
      </c>
      <c r="D24">
        <f t="shared" si="0"/>
        <v>1.0616968341311914E-12</v>
      </c>
    </row>
    <row r="25" spans="3:4" ht="12.75">
      <c r="C25">
        <f t="shared" si="1"/>
        <v>17</v>
      </c>
      <c r="D25">
        <f t="shared" si="0"/>
        <v>5.2460314157070665E-12</v>
      </c>
    </row>
    <row r="26" spans="3:4" ht="12.75">
      <c r="C26">
        <f t="shared" si="1"/>
        <v>18</v>
      </c>
      <c r="D26">
        <f t="shared" si="0"/>
        <v>2.4190033750204864E-11</v>
      </c>
    </row>
    <row r="27" spans="3:4" ht="12.75">
      <c r="C27">
        <f t="shared" si="1"/>
        <v>19</v>
      </c>
      <c r="D27">
        <f t="shared" si="0"/>
        <v>1.0439909302720012E-10</v>
      </c>
    </row>
    <row r="28" spans="3:4" ht="12.75">
      <c r="C28">
        <f t="shared" si="1"/>
        <v>20</v>
      </c>
      <c r="D28">
        <f t="shared" si="0"/>
        <v>4.2281632676015826E-10</v>
      </c>
    </row>
    <row r="29" spans="3:4" ht="12.75">
      <c r="C29">
        <f t="shared" si="1"/>
        <v>21</v>
      </c>
      <c r="D29">
        <f t="shared" si="0"/>
        <v>1.6107288638482251E-09</v>
      </c>
    </row>
    <row r="30" spans="3:4" ht="12.75">
      <c r="C30">
        <f t="shared" si="1"/>
        <v>22</v>
      </c>
      <c r="D30">
        <f t="shared" si="0"/>
        <v>5.783980920182273E-09</v>
      </c>
    </row>
    <row r="31" spans="3:4" ht="12.75">
      <c r="C31">
        <f t="shared" si="1"/>
        <v>23</v>
      </c>
      <c r="D31">
        <f t="shared" si="0"/>
        <v>1.9615239642357154E-08</v>
      </c>
    </row>
    <row r="32" spans="3:4" ht="12.75">
      <c r="C32">
        <f t="shared" si="1"/>
        <v>24</v>
      </c>
      <c r="D32">
        <f t="shared" si="0"/>
        <v>6.293222718589614E-08</v>
      </c>
    </row>
    <row r="33" spans="3:4" ht="12.75">
      <c r="C33">
        <f t="shared" si="1"/>
        <v>25</v>
      </c>
      <c r="D33">
        <f t="shared" si="0"/>
        <v>1.9131397064512415E-07</v>
      </c>
    </row>
    <row r="34" spans="3:4" ht="12.75">
      <c r="C34">
        <f t="shared" si="1"/>
        <v>26</v>
      </c>
      <c r="D34">
        <f t="shared" si="0"/>
        <v>5.518672230147834E-07</v>
      </c>
    </row>
    <row r="35" spans="3:4" ht="12.75">
      <c r="C35">
        <f t="shared" si="1"/>
        <v>27</v>
      </c>
      <c r="D35">
        <f t="shared" si="0"/>
        <v>1.5125249815960618E-06</v>
      </c>
    </row>
    <row r="36" spans="3:4" ht="12.75">
      <c r="C36">
        <f t="shared" si="1"/>
        <v>28</v>
      </c>
      <c r="D36">
        <f t="shared" si="0"/>
        <v>3.94336870201832E-06</v>
      </c>
    </row>
    <row r="37" spans="3:4" ht="12.75">
      <c r="C37">
        <f t="shared" si="1"/>
        <v>29</v>
      </c>
      <c r="D37">
        <f t="shared" si="0"/>
        <v>9.79043263949376E-06</v>
      </c>
    </row>
    <row r="38" spans="3:4" ht="12.75">
      <c r="C38">
        <f t="shared" si="1"/>
        <v>30</v>
      </c>
      <c r="D38">
        <f t="shared" si="0"/>
        <v>2.3170690580135303E-05</v>
      </c>
    </row>
    <row r="39" spans="3:4" ht="12.75">
      <c r="C39">
        <f t="shared" si="1"/>
        <v>31</v>
      </c>
      <c r="D39">
        <f t="shared" si="0"/>
        <v>5.232091421320834E-05</v>
      </c>
    </row>
    <row r="40" spans="3:4" ht="12.75">
      <c r="C40">
        <f t="shared" si="1"/>
        <v>32</v>
      </c>
      <c r="D40">
        <f t="shared" si="0"/>
        <v>0.00011281697127223096</v>
      </c>
    </row>
    <row r="41" spans="3:4" ht="12.75">
      <c r="C41">
        <f t="shared" si="1"/>
        <v>33</v>
      </c>
      <c r="D41">
        <f t="shared" si="0"/>
        <v>0.00023247133474278003</v>
      </c>
    </row>
    <row r="42" spans="3:4" ht="12.75">
      <c r="C42">
        <f t="shared" si="1"/>
        <v>34</v>
      </c>
      <c r="D42">
        <f t="shared" si="0"/>
        <v>0.00045810527728724264</v>
      </c>
    </row>
    <row r="43" spans="3:4" ht="12.75">
      <c r="C43">
        <f t="shared" si="1"/>
        <v>35</v>
      </c>
      <c r="D43">
        <f t="shared" si="0"/>
        <v>0.0008638556657416539</v>
      </c>
    </row>
    <row r="44" spans="3:4" ht="12.75">
      <c r="C44">
        <f t="shared" si="1"/>
        <v>36</v>
      </c>
      <c r="D44">
        <f t="shared" si="0"/>
        <v>0.0015597393964779877</v>
      </c>
    </row>
    <row r="45" spans="3:4" ht="12.75">
      <c r="C45">
        <f t="shared" si="1"/>
        <v>37</v>
      </c>
      <c r="D45">
        <f t="shared" si="0"/>
        <v>0.0026979276047186924</v>
      </c>
    </row>
    <row r="46" spans="3:4" ht="12.75">
      <c r="C46">
        <f t="shared" si="1"/>
        <v>38</v>
      </c>
      <c r="D46">
        <f t="shared" si="0"/>
        <v>0.004472879976244109</v>
      </c>
    </row>
    <row r="47" spans="3:4" ht="12.75">
      <c r="C47">
        <f t="shared" si="1"/>
        <v>39</v>
      </c>
      <c r="D47">
        <f t="shared" si="0"/>
        <v>0.007110732269926565</v>
      </c>
    </row>
    <row r="48" spans="3:4" ht="12.75">
      <c r="C48">
        <f t="shared" si="1"/>
        <v>40</v>
      </c>
      <c r="D48">
        <f t="shared" si="0"/>
        <v>0.010843866711638011</v>
      </c>
    </row>
    <row r="49" spans="3:4" ht="12.75">
      <c r="C49">
        <f t="shared" si="1"/>
        <v>41</v>
      </c>
      <c r="D49">
        <f t="shared" si="0"/>
        <v>0.01586907323654348</v>
      </c>
    </row>
    <row r="50" spans="3:4" ht="12.75">
      <c r="C50">
        <f t="shared" si="1"/>
        <v>42</v>
      </c>
      <c r="D50">
        <f t="shared" si="0"/>
        <v>0.022292269546572825</v>
      </c>
    </row>
    <row r="51" spans="3:4" ht="12.75">
      <c r="C51">
        <f t="shared" si="1"/>
        <v>43</v>
      </c>
      <c r="D51">
        <f t="shared" si="0"/>
        <v>0.030068642644214626</v>
      </c>
    </row>
    <row r="52" spans="3:4" ht="12.75">
      <c r="C52">
        <f t="shared" si="1"/>
        <v>44</v>
      </c>
      <c r="D52">
        <f t="shared" si="0"/>
        <v>0.03895255978909621</v>
      </c>
    </row>
    <row r="53" spans="3:4" ht="12.75">
      <c r="C53">
        <f t="shared" si="1"/>
        <v>45</v>
      </c>
      <c r="D53">
        <f t="shared" si="0"/>
        <v>0.048474296626431046</v>
      </c>
    </row>
    <row r="54" spans="3:4" ht="12.75">
      <c r="C54">
        <f t="shared" si="1"/>
        <v>46</v>
      </c>
      <c r="D54">
        <f t="shared" si="0"/>
        <v>0.05795839814029755</v>
      </c>
    </row>
    <row r="55" spans="3:4" ht="12.75">
      <c r="C55">
        <f t="shared" si="1"/>
        <v>47</v>
      </c>
      <c r="D55">
        <f t="shared" si="0"/>
        <v>0.06659049999098011</v>
      </c>
    </row>
    <row r="56" spans="3:4" ht="12.75">
      <c r="C56">
        <f t="shared" si="1"/>
        <v>48</v>
      </c>
      <c r="D56">
        <f t="shared" si="0"/>
        <v>0.07352701040670781</v>
      </c>
    </row>
    <row r="57" spans="3:4" ht="12.75">
      <c r="C57">
        <f t="shared" si="1"/>
        <v>49</v>
      </c>
      <c r="D57">
        <f t="shared" si="0"/>
        <v>0.07802866410507764</v>
      </c>
    </row>
    <row r="58" spans="3:4" ht="12.75">
      <c r="C58">
        <f t="shared" si="1"/>
        <v>50</v>
      </c>
      <c r="D58">
        <f t="shared" si="0"/>
        <v>0.07958923738717857</v>
      </c>
    </row>
    <row r="59" spans="3:4" ht="12.75">
      <c r="C59">
        <f t="shared" si="1"/>
        <v>51</v>
      </c>
      <c r="D59">
        <f t="shared" si="0"/>
        <v>0.07802866410507764</v>
      </c>
    </row>
    <row r="60" spans="3:4" ht="12.75">
      <c r="C60">
        <f t="shared" si="1"/>
        <v>52</v>
      </c>
      <c r="D60">
        <f t="shared" si="0"/>
        <v>0.07352701040670781</v>
      </c>
    </row>
    <row r="61" spans="3:4" ht="12.75">
      <c r="C61">
        <f t="shared" si="1"/>
        <v>53</v>
      </c>
      <c r="D61">
        <f t="shared" si="0"/>
        <v>0.06659049999098011</v>
      </c>
    </row>
    <row r="62" spans="3:4" ht="12.75">
      <c r="C62">
        <f t="shared" si="1"/>
        <v>54</v>
      </c>
      <c r="D62">
        <f t="shared" si="0"/>
        <v>0.05795839814029755</v>
      </c>
    </row>
    <row r="63" spans="3:4" ht="12.75">
      <c r="C63">
        <f t="shared" si="1"/>
        <v>55</v>
      </c>
      <c r="D63">
        <f t="shared" si="0"/>
        <v>0.048474296626431046</v>
      </c>
    </row>
    <row r="64" spans="3:4" ht="12.75">
      <c r="C64">
        <f t="shared" si="1"/>
        <v>56</v>
      </c>
      <c r="D64">
        <f t="shared" si="0"/>
        <v>0.03895255978909621</v>
      </c>
    </row>
    <row r="65" spans="3:4" ht="12.75">
      <c r="C65">
        <f t="shared" si="1"/>
        <v>57</v>
      </c>
      <c r="D65">
        <f t="shared" si="0"/>
        <v>0.030068642644214626</v>
      </c>
    </row>
    <row r="66" spans="3:4" ht="12.75">
      <c r="C66">
        <f t="shared" si="1"/>
        <v>58</v>
      </c>
      <c r="D66">
        <f t="shared" si="0"/>
        <v>0.022292269546572825</v>
      </c>
    </row>
    <row r="67" spans="3:4" ht="12.75">
      <c r="C67">
        <f t="shared" si="1"/>
        <v>59</v>
      </c>
      <c r="D67">
        <f t="shared" si="0"/>
        <v>0.01586907323654348</v>
      </c>
    </row>
    <row r="68" spans="3:4" ht="12.75">
      <c r="C68">
        <f t="shared" si="1"/>
        <v>60</v>
      </c>
      <c r="D68">
        <f t="shared" si="0"/>
        <v>0.010843866711638011</v>
      </c>
    </row>
    <row r="69" spans="3:4" ht="12.75">
      <c r="C69">
        <f t="shared" si="1"/>
        <v>61</v>
      </c>
      <c r="D69">
        <f t="shared" si="0"/>
        <v>0.007110732269926565</v>
      </c>
    </row>
    <row r="70" spans="3:4" ht="12.75">
      <c r="C70">
        <f t="shared" si="1"/>
        <v>62</v>
      </c>
      <c r="D70">
        <f t="shared" si="0"/>
        <v>0.004472879976244109</v>
      </c>
    </row>
    <row r="71" spans="3:4" ht="12.75">
      <c r="C71">
        <f t="shared" si="1"/>
        <v>63</v>
      </c>
      <c r="D71">
        <f t="shared" si="0"/>
        <v>0.0026979276047186924</v>
      </c>
    </row>
    <row r="72" spans="3:4" ht="12.75">
      <c r="C72">
        <f t="shared" si="1"/>
        <v>64</v>
      </c>
      <c r="D72">
        <f t="shared" si="0"/>
        <v>0.0015597393964779877</v>
      </c>
    </row>
    <row r="73" spans="3:4" ht="12.75">
      <c r="C73">
        <f t="shared" si="1"/>
        <v>65</v>
      </c>
      <c r="D73">
        <f aca="true" t="shared" si="2" ref="D73:D108">BINOMDIST(C73,$C$2,$C$3,FALSE)</f>
        <v>0.0008638556657416539</v>
      </c>
    </row>
    <row r="74" spans="3:4" ht="12.75">
      <c r="C74">
        <f aca="true" t="shared" si="3" ref="C74:C108">C73+1</f>
        <v>66</v>
      </c>
      <c r="D74">
        <f t="shared" si="2"/>
        <v>0.00045810527728724264</v>
      </c>
    </row>
    <row r="75" spans="3:4" ht="12.75">
      <c r="C75">
        <f t="shared" si="3"/>
        <v>67</v>
      </c>
      <c r="D75">
        <f t="shared" si="2"/>
        <v>0.00023247133474278003</v>
      </c>
    </row>
    <row r="76" spans="3:4" ht="12.75">
      <c r="C76">
        <f t="shared" si="3"/>
        <v>68</v>
      </c>
      <c r="D76">
        <f t="shared" si="2"/>
        <v>0.00011281697127223096</v>
      </c>
    </row>
    <row r="77" spans="3:4" ht="12.75">
      <c r="C77">
        <f t="shared" si="3"/>
        <v>69</v>
      </c>
      <c r="D77">
        <f t="shared" si="2"/>
        <v>5.232091421320834E-05</v>
      </c>
    </row>
    <row r="78" spans="3:4" ht="12.75">
      <c r="C78">
        <f t="shared" si="3"/>
        <v>70</v>
      </c>
      <c r="D78">
        <f t="shared" si="2"/>
        <v>2.3170690580135303E-05</v>
      </c>
    </row>
    <row r="79" spans="3:4" ht="12.75">
      <c r="C79">
        <f t="shared" si="3"/>
        <v>71</v>
      </c>
      <c r="D79">
        <f t="shared" si="2"/>
        <v>9.79043263949376E-06</v>
      </c>
    </row>
    <row r="80" spans="3:4" ht="12.75">
      <c r="C80">
        <f t="shared" si="3"/>
        <v>72</v>
      </c>
      <c r="D80">
        <f t="shared" si="2"/>
        <v>3.94336870201832E-06</v>
      </c>
    </row>
    <row r="81" spans="3:4" ht="12.75">
      <c r="C81">
        <f t="shared" si="3"/>
        <v>73</v>
      </c>
      <c r="D81">
        <f t="shared" si="2"/>
        <v>1.5125249815960618E-06</v>
      </c>
    </row>
    <row r="82" spans="3:4" ht="12.75">
      <c r="C82">
        <f t="shared" si="3"/>
        <v>74</v>
      </c>
      <c r="D82">
        <f t="shared" si="2"/>
        <v>5.518672230147834E-07</v>
      </c>
    </row>
    <row r="83" spans="3:4" ht="12.75">
      <c r="C83">
        <f t="shared" si="3"/>
        <v>75</v>
      </c>
      <c r="D83">
        <f t="shared" si="2"/>
        <v>1.9131397064512415E-07</v>
      </c>
    </row>
    <row r="84" spans="3:4" ht="12.75">
      <c r="C84">
        <f t="shared" si="3"/>
        <v>76</v>
      </c>
      <c r="D84">
        <f t="shared" si="2"/>
        <v>6.293222718589614E-08</v>
      </c>
    </row>
    <row r="85" spans="3:4" ht="12.75">
      <c r="C85">
        <f t="shared" si="3"/>
        <v>77</v>
      </c>
      <c r="D85">
        <f t="shared" si="2"/>
        <v>1.9615239642357154E-08</v>
      </c>
    </row>
    <row r="86" spans="3:4" ht="12.75">
      <c r="C86">
        <f t="shared" si="3"/>
        <v>78</v>
      </c>
      <c r="D86">
        <f t="shared" si="2"/>
        <v>5.783980920182273E-09</v>
      </c>
    </row>
    <row r="87" spans="3:4" ht="12.75">
      <c r="C87">
        <f t="shared" si="3"/>
        <v>79</v>
      </c>
      <c r="D87">
        <f t="shared" si="2"/>
        <v>1.6107288638482251E-09</v>
      </c>
    </row>
    <row r="88" spans="3:4" ht="12.75">
      <c r="C88">
        <f t="shared" si="3"/>
        <v>80</v>
      </c>
      <c r="D88">
        <f t="shared" si="2"/>
        <v>4.2281632676015826E-10</v>
      </c>
    </row>
    <row r="89" spans="3:4" ht="12.75">
      <c r="C89">
        <f t="shared" si="3"/>
        <v>81</v>
      </c>
      <c r="D89">
        <f t="shared" si="2"/>
        <v>1.0439909302720012E-10</v>
      </c>
    </row>
    <row r="90" spans="3:4" ht="12.75">
      <c r="C90">
        <f t="shared" si="3"/>
        <v>82</v>
      </c>
      <c r="D90">
        <f t="shared" si="2"/>
        <v>2.4190033750204864E-11</v>
      </c>
    </row>
    <row r="91" spans="3:4" ht="12.75">
      <c r="C91">
        <f t="shared" si="3"/>
        <v>83</v>
      </c>
      <c r="D91">
        <f t="shared" si="2"/>
        <v>5.2460314157070665E-12</v>
      </c>
    </row>
    <row r="92" spans="3:4" ht="12.75">
      <c r="C92">
        <f t="shared" si="3"/>
        <v>84</v>
      </c>
      <c r="D92">
        <f t="shared" si="2"/>
        <v>1.0616968341311914E-12</v>
      </c>
    </row>
    <row r="93" spans="3:4" ht="12.75">
      <c r="C93">
        <f t="shared" si="3"/>
        <v>85</v>
      </c>
      <c r="D93">
        <f t="shared" si="2"/>
        <v>1.998488158364605E-13</v>
      </c>
    </row>
    <row r="94" spans="3:4" ht="12.75">
      <c r="C94">
        <f t="shared" si="3"/>
        <v>86</v>
      </c>
      <c r="D94">
        <f t="shared" si="2"/>
        <v>3.4857351599382574E-14</v>
      </c>
    </row>
    <row r="95" spans="3:4" ht="12.75">
      <c r="C95">
        <f t="shared" si="3"/>
        <v>87</v>
      </c>
      <c r="D95">
        <f t="shared" si="2"/>
        <v>5.6092289930040825E-15</v>
      </c>
    </row>
    <row r="96" spans="3:4" ht="12.75">
      <c r="C96">
        <f t="shared" si="3"/>
        <v>88</v>
      </c>
      <c r="D96">
        <f t="shared" si="2"/>
        <v>8.286361012392381E-16</v>
      </c>
    </row>
    <row r="97" spans="3:4" ht="12.75">
      <c r="C97">
        <f t="shared" si="3"/>
        <v>89</v>
      </c>
      <c r="D97">
        <f t="shared" si="2"/>
        <v>1.1172621589742587E-16</v>
      </c>
    </row>
    <row r="98" spans="3:4" ht="12.75">
      <c r="C98">
        <f t="shared" si="3"/>
        <v>90</v>
      </c>
      <c r="D98">
        <f t="shared" si="2"/>
        <v>1.3655426387463141E-17</v>
      </c>
    </row>
    <row r="99" spans="3:4" ht="12.75">
      <c r="C99">
        <f t="shared" si="3"/>
        <v>91</v>
      </c>
      <c r="D99">
        <f t="shared" si="2"/>
        <v>1.5005963063146276E-18</v>
      </c>
    </row>
    <row r="100" spans="3:4" ht="12.75">
      <c r="C100">
        <f t="shared" si="3"/>
        <v>92</v>
      </c>
      <c r="D100">
        <f t="shared" si="2"/>
        <v>1.4679746474816984E-19</v>
      </c>
    </row>
    <row r="101" spans="3:4" ht="12.75">
      <c r="C101">
        <f t="shared" si="3"/>
        <v>93</v>
      </c>
      <c r="D101">
        <f t="shared" si="2"/>
        <v>1.2627738903068348E-20</v>
      </c>
    </row>
    <row r="102" spans="3:4" ht="12.75">
      <c r="C102">
        <f t="shared" si="3"/>
        <v>94</v>
      </c>
      <c r="D102">
        <f t="shared" si="2"/>
        <v>9.403635353348757E-22</v>
      </c>
    </row>
    <row r="103" spans="3:4" ht="12.75">
      <c r="C103">
        <f t="shared" si="3"/>
        <v>95</v>
      </c>
      <c r="D103">
        <f t="shared" si="2"/>
        <v>5.939138117904548E-23</v>
      </c>
    </row>
    <row r="104" spans="3:4" ht="12.75">
      <c r="C104">
        <f t="shared" si="3"/>
        <v>96</v>
      </c>
      <c r="D104">
        <f t="shared" si="2"/>
        <v>3.09330110307528E-24</v>
      </c>
    </row>
    <row r="105" spans="3:4" ht="12.75">
      <c r="C105">
        <f t="shared" si="3"/>
        <v>97</v>
      </c>
      <c r="D105">
        <f t="shared" si="2"/>
        <v>1.2755880837423814E-25</v>
      </c>
    </row>
    <row r="106" spans="3:4" ht="12.75">
      <c r="C106">
        <f t="shared" si="3"/>
        <v>98</v>
      </c>
      <c r="D106">
        <f t="shared" si="2"/>
        <v>3.904861480844016E-27</v>
      </c>
    </row>
    <row r="107" spans="3:4" ht="12.75">
      <c r="C107">
        <f t="shared" si="3"/>
        <v>99</v>
      </c>
      <c r="D107">
        <f t="shared" si="2"/>
        <v>7.88860905221012E-29</v>
      </c>
    </row>
    <row r="108" spans="3:4" ht="12.75">
      <c r="C108">
        <f t="shared" si="3"/>
        <v>100</v>
      </c>
      <c r="D108">
        <f t="shared" si="2"/>
        <v>7.888609052210105E-31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8"/>
  <sheetViews>
    <sheetView showGridLines="0" workbookViewId="0" topLeftCell="A1">
      <selection activeCell="R59" sqref="R59"/>
    </sheetView>
  </sheetViews>
  <sheetFormatPr defaultColWidth="11.421875" defaultRowHeight="12.75"/>
  <cols>
    <col min="1" max="1" width="3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1484375" style="0" customWidth="1"/>
    <col min="7" max="7" width="12.421875" style="0" bestFit="1" customWidth="1"/>
    <col min="8" max="8" width="8.421875" style="0" customWidth="1"/>
    <col min="9" max="9" width="9.00390625" style="0" customWidth="1"/>
    <col min="10" max="10" width="1.28515625" style="0" customWidth="1"/>
    <col min="11" max="12" width="9.00390625" style="0" customWidth="1"/>
    <col min="13" max="13" width="2.8515625" style="0" customWidth="1"/>
    <col min="14" max="14" width="6.140625" style="0" customWidth="1"/>
    <col min="15" max="15" width="10.421875" style="0" customWidth="1"/>
    <col min="16" max="16" width="5.140625" style="0" customWidth="1"/>
    <col min="17" max="17" width="0.9921875" style="0" customWidth="1"/>
    <col min="18" max="18" width="10.28125" style="0" customWidth="1"/>
  </cols>
  <sheetData>
    <row r="1" ht="13.5" thickBot="1"/>
    <row r="2" spans="2:23" s="2" customFormat="1" ht="21">
      <c r="B2" s="7" t="s">
        <v>14</v>
      </c>
      <c r="C2" s="8">
        <v>100</v>
      </c>
      <c r="K2" s="31" t="s">
        <v>6</v>
      </c>
      <c r="R2" s="17"/>
      <c r="S2" s="18" t="s">
        <v>8</v>
      </c>
      <c r="T2" s="15" t="s">
        <v>12</v>
      </c>
      <c r="U2" s="16" t="s">
        <v>13</v>
      </c>
      <c r="V2" s="28" t="s">
        <v>9</v>
      </c>
      <c r="W2" s="29"/>
    </row>
    <row r="3" spans="2:23" s="2" customFormat="1" ht="18.75" thickBot="1">
      <c r="B3" s="11" t="s">
        <v>18</v>
      </c>
      <c r="C3" s="12">
        <f>G3/100</f>
        <v>0.5</v>
      </c>
      <c r="G3" s="6">
        <v>50</v>
      </c>
      <c r="R3" s="24">
        <v>0</v>
      </c>
      <c r="S3" s="19">
        <f>MAX(H8:H108)</f>
        <v>39</v>
      </c>
      <c r="T3" s="14">
        <f>S3+1</f>
        <v>40</v>
      </c>
      <c r="U3" s="14">
        <f>V3-1</f>
        <v>60</v>
      </c>
      <c r="V3" s="32">
        <f>MIN(I8:I108)+1</f>
        <v>61</v>
      </c>
      <c r="W3" s="27">
        <f>C2</f>
        <v>100</v>
      </c>
    </row>
    <row r="4" spans="2:19" ht="18.75" thickBot="1">
      <c r="B4" s="13" t="s">
        <v>16</v>
      </c>
      <c r="C4" s="10">
        <f>G4/100</f>
        <v>0.05</v>
      </c>
      <c r="G4">
        <v>5</v>
      </c>
      <c r="R4" s="30" t="s">
        <v>20</v>
      </c>
      <c r="S4" s="30">
        <f>ROUND(BINOMDIST($S$3,$C$2,$C$3,TRUE)+1-BINOMDIST($U$3,$C$2,$C$3,TRUE),5)</f>
        <v>0.0352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7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 aca="true" t="shared" si="0" ref="H8:H39">IF(G8&lt;=$C$4/2,C8,0)</f>
        <v>0</v>
      </c>
      <c r="I8">
        <f aca="true" t="shared" si="1" ref="I8:I39">IF(G8&gt;=1-$C$4/2,C8,100)</f>
        <v>100</v>
      </c>
      <c r="K8">
        <v>0</v>
      </c>
      <c r="L8">
        <f aca="true" t="shared" si="2" ref="L8:L39">ROUND(BINOMDIST($V$3-1,$C$2,K8,TRUE)-BINOMDIST($S$3,$C$2,K8,TRUE),5)</f>
        <v>0</v>
      </c>
      <c r="N8">
        <v>0</v>
      </c>
      <c r="O8">
        <f>C4/2</f>
        <v>0.025</v>
      </c>
    </row>
    <row r="9" spans="3:15" ht="12.75">
      <c r="C9">
        <f>C8+1</f>
        <v>1</v>
      </c>
      <c r="D9" s="3">
        <f aca="true" t="shared" si="3" ref="D9:D72">BINOMDIST(C9,$C$2,$C$3,FALSE)</f>
        <v>7.88860905221012E-29</v>
      </c>
      <c r="E9" s="3"/>
      <c r="F9" s="3">
        <f aca="true" t="shared" si="4" ref="F9:F72">BINOMDIST(C9,$C$2,$C$3,TRUE)</f>
        <v>7.967495142732221E-29</v>
      </c>
      <c r="G9" s="3">
        <f>IF(G8&gt;0.99999,1,F9)</f>
        <v>7.967495142732221E-29</v>
      </c>
      <c r="H9">
        <f t="shared" si="0"/>
        <v>1</v>
      </c>
      <c r="I9">
        <f t="shared" si="1"/>
        <v>100</v>
      </c>
      <c r="K9">
        <f>K8+0.01</f>
        <v>0.01</v>
      </c>
      <c r="L9">
        <f t="shared" si="2"/>
        <v>0</v>
      </c>
      <c r="N9">
        <v>100</v>
      </c>
      <c r="O9">
        <f>C4/2</f>
        <v>0.025</v>
      </c>
    </row>
    <row r="10" spans="3:12" ht="12.75">
      <c r="C10">
        <f aca="true" t="shared" si="5" ref="C10:C73">C9+1</f>
        <v>2</v>
      </c>
      <c r="D10" s="3">
        <f t="shared" si="3"/>
        <v>3.904861480844016E-27</v>
      </c>
      <c r="E10" s="3"/>
      <c r="F10" s="3">
        <f t="shared" si="4"/>
        <v>3.9845364322713385E-27</v>
      </c>
      <c r="G10" s="3">
        <f aca="true" t="shared" si="6" ref="G10:G73">IF(G9&gt;0.99999,1,F10)</f>
        <v>3.9845364322713385E-27</v>
      </c>
      <c r="H10">
        <f t="shared" si="0"/>
        <v>2</v>
      </c>
      <c r="I10">
        <f t="shared" si="1"/>
        <v>100</v>
      </c>
      <c r="K10">
        <f aca="true" t="shared" si="7" ref="K10:K73">K9+0.01</f>
        <v>0.02</v>
      </c>
      <c r="L10">
        <f t="shared" si="2"/>
        <v>0</v>
      </c>
    </row>
    <row r="11" spans="3:15" ht="12.75">
      <c r="C11">
        <f t="shared" si="5"/>
        <v>3</v>
      </c>
      <c r="D11" s="3">
        <f t="shared" si="3"/>
        <v>1.2755880837423814E-25</v>
      </c>
      <c r="E11" s="3"/>
      <c r="F11" s="3">
        <f t="shared" si="4"/>
        <v>1.3154334480650947E-25</v>
      </c>
      <c r="G11" s="3">
        <f t="shared" si="6"/>
        <v>1.3154334480650947E-25</v>
      </c>
      <c r="H11">
        <f t="shared" si="0"/>
        <v>3</v>
      </c>
      <c r="I11">
        <f t="shared" si="1"/>
        <v>100</v>
      </c>
      <c r="K11">
        <f t="shared" si="7"/>
        <v>0.03</v>
      </c>
      <c r="L11">
        <f t="shared" si="2"/>
        <v>0</v>
      </c>
      <c r="N11">
        <v>0</v>
      </c>
      <c r="O11">
        <f>1-C4/2</f>
        <v>0.975</v>
      </c>
    </row>
    <row r="12" spans="3:15" ht="12.75">
      <c r="C12">
        <f t="shared" si="5"/>
        <v>4</v>
      </c>
      <c r="D12" s="3">
        <f t="shared" si="3"/>
        <v>3.09330110307528E-24</v>
      </c>
      <c r="E12" s="3"/>
      <c r="F12" s="3">
        <f t="shared" si="4"/>
        <v>3.2248444478817893E-24</v>
      </c>
      <c r="G12" s="3">
        <f t="shared" si="6"/>
        <v>3.2248444478817893E-24</v>
      </c>
      <c r="H12">
        <f t="shared" si="0"/>
        <v>4</v>
      </c>
      <c r="I12">
        <f t="shared" si="1"/>
        <v>100</v>
      </c>
      <c r="K12">
        <f t="shared" si="7"/>
        <v>0.04</v>
      </c>
      <c r="L12">
        <f t="shared" si="2"/>
        <v>0</v>
      </c>
      <c r="N12">
        <v>100</v>
      </c>
      <c r="O12">
        <f>1-C4/2</f>
        <v>0.975</v>
      </c>
    </row>
    <row r="13" spans="3:12" ht="12.75">
      <c r="C13">
        <f t="shared" si="5"/>
        <v>5</v>
      </c>
      <c r="D13" s="3">
        <f t="shared" si="3"/>
        <v>5.939138117904548E-23</v>
      </c>
      <c r="E13" s="3"/>
      <c r="F13" s="3">
        <f t="shared" si="4"/>
        <v>6.261622562692727E-23</v>
      </c>
      <c r="G13" s="3">
        <f t="shared" si="6"/>
        <v>6.261622562692727E-23</v>
      </c>
      <c r="H13">
        <f t="shared" si="0"/>
        <v>5</v>
      </c>
      <c r="I13">
        <f t="shared" si="1"/>
        <v>100</v>
      </c>
      <c r="K13">
        <f t="shared" si="7"/>
        <v>0.05</v>
      </c>
      <c r="L13">
        <f t="shared" si="2"/>
        <v>0</v>
      </c>
    </row>
    <row r="14" spans="3:15" ht="12.75">
      <c r="C14">
        <f t="shared" si="5"/>
        <v>6</v>
      </c>
      <c r="D14" s="3">
        <f t="shared" si="3"/>
        <v>9.403635353348757E-22</v>
      </c>
      <c r="E14" s="3"/>
      <c r="F14" s="3">
        <f t="shared" si="4"/>
        <v>1.002979760961803E-21</v>
      </c>
      <c r="G14" s="3">
        <f t="shared" si="6"/>
        <v>1.002979760961803E-21</v>
      </c>
      <c r="H14">
        <f t="shared" si="0"/>
        <v>6</v>
      </c>
      <c r="I14">
        <f t="shared" si="1"/>
        <v>100</v>
      </c>
      <c r="K14">
        <f t="shared" si="7"/>
        <v>0.060000000000000005</v>
      </c>
      <c r="L14">
        <f t="shared" si="2"/>
        <v>0</v>
      </c>
      <c r="N14">
        <v>0</v>
      </c>
      <c r="O14">
        <v>0</v>
      </c>
    </row>
    <row r="15" spans="3:15" ht="12.75">
      <c r="C15">
        <f t="shared" si="5"/>
        <v>7</v>
      </c>
      <c r="D15" s="3">
        <f t="shared" si="3"/>
        <v>1.2627738903068348E-20</v>
      </c>
      <c r="E15" s="3"/>
      <c r="F15" s="3">
        <f t="shared" si="4"/>
        <v>1.363071866403015E-20</v>
      </c>
      <c r="G15" s="3">
        <f t="shared" si="6"/>
        <v>1.363071866403015E-20</v>
      </c>
      <c r="H15">
        <f t="shared" si="0"/>
        <v>7</v>
      </c>
      <c r="I15">
        <f t="shared" si="1"/>
        <v>100</v>
      </c>
      <c r="K15">
        <f t="shared" si="7"/>
        <v>0.07</v>
      </c>
      <c r="L15">
        <f t="shared" si="2"/>
        <v>0</v>
      </c>
      <c r="N15">
        <v>100</v>
      </c>
      <c r="O15">
        <v>0</v>
      </c>
    </row>
    <row r="16" spans="3:12" ht="12.75">
      <c r="C16">
        <f t="shared" si="5"/>
        <v>8</v>
      </c>
      <c r="D16" s="3">
        <f t="shared" si="3"/>
        <v>1.4679746474816984E-19</v>
      </c>
      <c r="E16" s="3"/>
      <c r="F16" s="3">
        <f t="shared" si="4"/>
        <v>1.6042818341219998E-19</v>
      </c>
      <c r="G16" s="3">
        <f t="shared" si="6"/>
        <v>1.6042818341219998E-19</v>
      </c>
      <c r="H16">
        <f t="shared" si="0"/>
        <v>8</v>
      </c>
      <c r="I16">
        <f t="shared" si="1"/>
        <v>100</v>
      </c>
      <c r="K16">
        <f t="shared" si="7"/>
        <v>0.08</v>
      </c>
      <c r="L16">
        <f t="shared" si="2"/>
        <v>0</v>
      </c>
    </row>
    <row r="17" spans="3:15" ht="12.75">
      <c r="C17">
        <f t="shared" si="5"/>
        <v>9</v>
      </c>
      <c r="D17" s="3">
        <f t="shared" si="3"/>
        <v>1.5005963063146276E-18</v>
      </c>
      <c r="E17" s="3"/>
      <c r="F17" s="3">
        <f t="shared" si="4"/>
        <v>1.6610244897268276E-18</v>
      </c>
      <c r="G17" s="3">
        <f t="shared" si="6"/>
        <v>1.6610244897268276E-18</v>
      </c>
      <c r="H17">
        <f t="shared" si="0"/>
        <v>9</v>
      </c>
      <c r="I17">
        <f t="shared" si="1"/>
        <v>100</v>
      </c>
      <c r="K17">
        <f t="shared" si="7"/>
        <v>0.09</v>
      </c>
      <c r="L17">
        <f t="shared" si="2"/>
        <v>0</v>
      </c>
      <c r="N17">
        <v>0</v>
      </c>
      <c r="O17">
        <v>1</v>
      </c>
    </row>
    <row r="18" spans="3:15" ht="12.75">
      <c r="C18">
        <f t="shared" si="5"/>
        <v>10</v>
      </c>
      <c r="D18" s="3">
        <f t="shared" si="3"/>
        <v>1.3655426387463141E-17</v>
      </c>
      <c r="E18" s="3"/>
      <c r="F18" s="3">
        <f t="shared" si="4"/>
        <v>1.531645087718997E-17</v>
      </c>
      <c r="G18" s="3">
        <f t="shared" si="6"/>
        <v>1.531645087718997E-17</v>
      </c>
      <c r="H18">
        <f t="shared" si="0"/>
        <v>10</v>
      </c>
      <c r="I18">
        <f t="shared" si="1"/>
        <v>100</v>
      </c>
      <c r="K18">
        <f t="shared" si="7"/>
        <v>0.09999999999999999</v>
      </c>
      <c r="L18">
        <f t="shared" si="2"/>
        <v>0</v>
      </c>
      <c r="N18">
        <v>100</v>
      </c>
      <c r="O18">
        <v>1</v>
      </c>
    </row>
    <row r="19" spans="3:12" ht="12.75">
      <c r="C19">
        <f t="shared" si="5"/>
        <v>11</v>
      </c>
      <c r="D19" s="3">
        <f t="shared" si="3"/>
        <v>1.1172621589742587E-16</v>
      </c>
      <c r="E19" s="3"/>
      <c r="F19" s="3">
        <f t="shared" si="4"/>
        <v>1.2704266677461585E-16</v>
      </c>
      <c r="G19" s="3">
        <f t="shared" si="6"/>
        <v>1.2704266677461585E-16</v>
      </c>
      <c r="H19">
        <f t="shared" si="0"/>
        <v>11</v>
      </c>
      <c r="I19">
        <f t="shared" si="1"/>
        <v>100</v>
      </c>
      <c r="K19">
        <f t="shared" si="7"/>
        <v>0.10999999999999999</v>
      </c>
      <c r="L19">
        <f t="shared" si="2"/>
        <v>0</v>
      </c>
    </row>
    <row r="20" spans="3:12" ht="12.75">
      <c r="C20">
        <f t="shared" si="5"/>
        <v>12</v>
      </c>
      <c r="D20" s="3">
        <f t="shared" si="3"/>
        <v>8.286361012392381E-16</v>
      </c>
      <c r="E20" s="3"/>
      <c r="F20" s="3">
        <f t="shared" si="4"/>
        <v>9.55678768013854E-16</v>
      </c>
      <c r="G20" s="3">
        <f t="shared" si="6"/>
        <v>9.55678768013854E-16</v>
      </c>
      <c r="H20">
        <f t="shared" si="0"/>
        <v>12</v>
      </c>
      <c r="I20">
        <f t="shared" si="1"/>
        <v>100</v>
      </c>
      <c r="K20">
        <f t="shared" si="7"/>
        <v>0.11999999999999998</v>
      </c>
      <c r="L20">
        <f t="shared" si="2"/>
        <v>0</v>
      </c>
    </row>
    <row r="21" spans="3:12" ht="12.75">
      <c r="C21">
        <f t="shared" si="5"/>
        <v>13</v>
      </c>
      <c r="D21" s="3">
        <f t="shared" si="3"/>
        <v>5.6092289930040825E-15</v>
      </c>
      <c r="E21" s="3"/>
      <c r="F21" s="3">
        <f t="shared" si="4"/>
        <v>6.564907761017937E-15</v>
      </c>
      <c r="G21" s="3">
        <f t="shared" si="6"/>
        <v>6.564907761017937E-15</v>
      </c>
      <c r="H21">
        <f t="shared" si="0"/>
        <v>13</v>
      </c>
      <c r="I21">
        <f t="shared" si="1"/>
        <v>100</v>
      </c>
      <c r="K21">
        <f t="shared" si="7"/>
        <v>0.12999999999999998</v>
      </c>
      <c r="L21">
        <f t="shared" si="2"/>
        <v>0</v>
      </c>
    </row>
    <row r="22" spans="3:12" ht="12.75">
      <c r="C22">
        <f t="shared" si="5"/>
        <v>14</v>
      </c>
      <c r="D22" s="3">
        <f t="shared" si="3"/>
        <v>3.4857351599382574E-14</v>
      </c>
      <c r="E22" s="3"/>
      <c r="F22" s="3">
        <f t="shared" si="4"/>
        <v>4.142225936040051E-14</v>
      </c>
      <c r="G22" s="3">
        <f t="shared" si="6"/>
        <v>4.142225936040051E-14</v>
      </c>
      <c r="H22">
        <f t="shared" si="0"/>
        <v>14</v>
      </c>
      <c r="I22">
        <f t="shared" si="1"/>
        <v>100</v>
      </c>
      <c r="K22">
        <f t="shared" si="7"/>
        <v>0.13999999999999999</v>
      </c>
      <c r="L22">
        <f t="shared" si="2"/>
        <v>0</v>
      </c>
    </row>
    <row r="23" spans="3:12" ht="12.75">
      <c r="C23">
        <f t="shared" si="5"/>
        <v>15</v>
      </c>
      <c r="D23" s="3">
        <f t="shared" si="3"/>
        <v>1.998488158364605E-13</v>
      </c>
      <c r="E23" s="3"/>
      <c r="F23" s="3">
        <f t="shared" si="4"/>
        <v>2.41271075196861E-13</v>
      </c>
      <c r="G23" s="3">
        <f t="shared" si="6"/>
        <v>2.41271075196861E-13</v>
      </c>
      <c r="H23">
        <f t="shared" si="0"/>
        <v>15</v>
      </c>
      <c r="I23">
        <f t="shared" si="1"/>
        <v>100</v>
      </c>
      <c r="K23">
        <f t="shared" si="7"/>
        <v>0.15</v>
      </c>
      <c r="L23">
        <f t="shared" si="2"/>
        <v>0</v>
      </c>
    </row>
    <row r="24" spans="3:12" ht="12.75">
      <c r="C24">
        <f t="shared" si="5"/>
        <v>16</v>
      </c>
      <c r="D24" s="3">
        <f t="shared" si="3"/>
        <v>1.0616968341311914E-12</v>
      </c>
      <c r="E24" s="3"/>
      <c r="F24" s="3">
        <f t="shared" si="4"/>
        <v>1.3029679093280524E-12</v>
      </c>
      <c r="G24" s="3">
        <f t="shared" si="6"/>
        <v>1.3029679093280524E-12</v>
      </c>
      <c r="H24">
        <f t="shared" si="0"/>
        <v>16</v>
      </c>
      <c r="I24">
        <f t="shared" si="1"/>
        <v>100</v>
      </c>
      <c r="K24">
        <f t="shared" si="7"/>
        <v>0.16</v>
      </c>
      <c r="L24">
        <f t="shared" si="2"/>
        <v>0</v>
      </c>
    </row>
    <row r="25" spans="3:12" ht="12.75">
      <c r="C25">
        <f t="shared" si="5"/>
        <v>17</v>
      </c>
      <c r="D25" s="3">
        <f t="shared" si="3"/>
        <v>5.2460314157070665E-12</v>
      </c>
      <c r="E25" s="3"/>
      <c r="F25" s="3">
        <f t="shared" si="4"/>
        <v>6.548999325035119E-12</v>
      </c>
      <c r="G25" s="3">
        <f t="shared" si="6"/>
        <v>6.548999325035119E-12</v>
      </c>
      <c r="H25">
        <f t="shared" si="0"/>
        <v>17</v>
      </c>
      <c r="I25">
        <f t="shared" si="1"/>
        <v>100</v>
      </c>
      <c r="K25">
        <f t="shared" si="7"/>
        <v>0.17</v>
      </c>
      <c r="L25">
        <f t="shared" si="2"/>
        <v>0</v>
      </c>
    </row>
    <row r="26" spans="3:12" ht="12.75">
      <c r="C26">
        <f t="shared" si="5"/>
        <v>18</v>
      </c>
      <c r="D26" s="3">
        <f t="shared" si="3"/>
        <v>2.4190033750204864E-11</v>
      </c>
      <c r="E26" s="3"/>
      <c r="F26" s="3">
        <f t="shared" si="4"/>
        <v>3.073903307523998E-11</v>
      </c>
      <c r="G26" s="3">
        <f t="shared" si="6"/>
        <v>3.073903307523998E-11</v>
      </c>
      <c r="H26">
        <f t="shared" si="0"/>
        <v>18</v>
      </c>
      <c r="I26">
        <f t="shared" si="1"/>
        <v>100</v>
      </c>
      <c r="K26">
        <f t="shared" si="7"/>
        <v>0.18000000000000002</v>
      </c>
      <c r="L26">
        <f t="shared" si="2"/>
        <v>0</v>
      </c>
    </row>
    <row r="27" spans="3:12" ht="12.75">
      <c r="C27">
        <f t="shared" si="5"/>
        <v>19</v>
      </c>
      <c r="D27" s="3">
        <f t="shared" si="3"/>
        <v>1.0439909302720012E-10</v>
      </c>
      <c r="E27" s="3"/>
      <c r="F27" s="3">
        <f t="shared" si="4"/>
        <v>1.351381261024401E-10</v>
      </c>
      <c r="G27" s="3">
        <f t="shared" si="6"/>
        <v>1.351381261024401E-10</v>
      </c>
      <c r="H27">
        <f t="shared" si="0"/>
        <v>19</v>
      </c>
      <c r="I27">
        <f t="shared" si="1"/>
        <v>100</v>
      </c>
      <c r="K27">
        <f t="shared" si="7"/>
        <v>0.19000000000000003</v>
      </c>
      <c r="L27">
        <f t="shared" si="2"/>
        <v>0</v>
      </c>
    </row>
    <row r="28" spans="3:12" ht="12.75">
      <c r="C28">
        <f t="shared" si="5"/>
        <v>20</v>
      </c>
      <c r="D28" s="3">
        <f t="shared" si="3"/>
        <v>4.2281632676015826E-10</v>
      </c>
      <c r="E28" s="3"/>
      <c r="F28" s="3">
        <f t="shared" si="4"/>
        <v>5.579544528625984E-10</v>
      </c>
      <c r="G28" s="3">
        <f t="shared" si="6"/>
        <v>5.579544528625984E-10</v>
      </c>
      <c r="H28">
        <f t="shared" si="0"/>
        <v>20</v>
      </c>
      <c r="I28">
        <f t="shared" si="1"/>
        <v>100</v>
      </c>
      <c r="K28">
        <f t="shared" si="7"/>
        <v>0.20000000000000004</v>
      </c>
      <c r="L28">
        <f t="shared" si="2"/>
        <v>0</v>
      </c>
    </row>
    <row r="29" spans="3:12" ht="12.75">
      <c r="C29">
        <f t="shared" si="5"/>
        <v>21</v>
      </c>
      <c r="D29" s="3">
        <f t="shared" si="3"/>
        <v>1.6107288638482251E-09</v>
      </c>
      <c r="E29" s="3"/>
      <c r="F29" s="3">
        <f t="shared" si="4"/>
        <v>2.1686833167108237E-09</v>
      </c>
      <c r="G29" s="3">
        <f t="shared" si="6"/>
        <v>2.1686833167108237E-09</v>
      </c>
      <c r="H29">
        <f t="shared" si="0"/>
        <v>21</v>
      </c>
      <c r="I29">
        <f t="shared" si="1"/>
        <v>100</v>
      </c>
      <c r="K29">
        <f t="shared" si="7"/>
        <v>0.21000000000000005</v>
      </c>
      <c r="L29">
        <f t="shared" si="2"/>
        <v>1E-05</v>
      </c>
    </row>
    <row r="30" spans="3:12" ht="12.75">
      <c r="C30">
        <f t="shared" si="5"/>
        <v>22</v>
      </c>
      <c r="D30" s="3">
        <f t="shared" si="3"/>
        <v>5.783980920182273E-09</v>
      </c>
      <c r="E30" s="3"/>
      <c r="F30" s="3">
        <f t="shared" si="4"/>
        <v>7.952664236893096E-09</v>
      </c>
      <c r="G30" s="3">
        <f t="shared" si="6"/>
        <v>7.952664236893096E-09</v>
      </c>
      <c r="H30">
        <f t="shared" si="0"/>
        <v>22</v>
      </c>
      <c r="I30">
        <f t="shared" si="1"/>
        <v>100</v>
      </c>
      <c r="K30">
        <f t="shared" si="7"/>
        <v>0.22000000000000006</v>
      </c>
      <c r="L30">
        <f t="shared" si="2"/>
        <v>4E-05</v>
      </c>
    </row>
    <row r="31" spans="3:12" ht="12.75">
      <c r="C31">
        <f t="shared" si="5"/>
        <v>23</v>
      </c>
      <c r="D31" s="3">
        <f t="shared" si="3"/>
        <v>1.9615239642357154E-08</v>
      </c>
      <c r="E31" s="3"/>
      <c r="F31" s="3">
        <f t="shared" si="4"/>
        <v>2.756790387925025E-08</v>
      </c>
      <c r="G31" s="3">
        <f t="shared" si="6"/>
        <v>2.756790387925025E-08</v>
      </c>
      <c r="H31">
        <f t="shared" si="0"/>
        <v>23</v>
      </c>
      <c r="I31">
        <f t="shared" si="1"/>
        <v>100</v>
      </c>
      <c r="K31">
        <f t="shared" si="7"/>
        <v>0.23000000000000007</v>
      </c>
      <c r="L31">
        <f t="shared" si="2"/>
        <v>0.00011</v>
      </c>
    </row>
    <row r="32" spans="3:12" ht="12.75">
      <c r="C32">
        <f t="shared" si="5"/>
        <v>24</v>
      </c>
      <c r="D32" s="3">
        <f t="shared" si="3"/>
        <v>6.293222718589614E-08</v>
      </c>
      <c r="E32" s="3"/>
      <c r="F32" s="3">
        <f t="shared" si="4"/>
        <v>9.050013106514638E-08</v>
      </c>
      <c r="G32" s="3">
        <f t="shared" si="6"/>
        <v>9.050013106514638E-08</v>
      </c>
      <c r="H32">
        <f t="shared" si="0"/>
        <v>24</v>
      </c>
      <c r="I32">
        <f t="shared" si="1"/>
        <v>100</v>
      </c>
      <c r="K32">
        <f t="shared" si="7"/>
        <v>0.24000000000000007</v>
      </c>
      <c r="L32">
        <f t="shared" si="2"/>
        <v>0.00028</v>
      </c>
    </row>
    <row r="33" spans="3:12" ht="12.75">
      <c r="C33">
        <f t="shared" si="5"/>
        <v>25</v>
      </c>
      <c r="D33" s="3">
        <f t="shared" si="3"/>
        <v>1.9131397064512415E-07</v>
      </c>
      <c r="E33" s="3"/>
      <c r="F33" s="3">
        <f t="shared" si="4"/>
        <v>2.8181410171027054E-07</v>
      </c>
      <c r="G33" s="3">
        <f t="shared" si="6"/>
        <v>2.8181410171027054E-07</v>
      </c>
      <c r="H33">
        <f t="shared" si="0"/>
        <v>25</v>
      </c>
      <c r="I33">
        <f t="shared" si="1"/>
        <v>100</v>
      </c>
      <c r="K33">
        <f t="shared" si="7"/>
        <v>0.25000000000000006</v>
      </c>
      <c r="L33">
        <f t="shared" si="2"/>
        <v>0.00069</v>
      </c>
    </row>
    <row r="34" spans="3:12" ht="12.75">
      <c r="C34">
        <f t="shared" si="5"/>
        <v>26</v>
      </c>
      <c r="D34" s="3">
        <f t="shared" si="3"/>
        <v>5.518672230147834E-07</v>
      </c>
      <c r="E34" s="3"/>
      <c r="F34" s="3">
        <f t="shared" si="4"/>
        <v>8.33681324725054E-07</v>
      </c>
      <c r="G34" s="3">
        <f t="shared" si="6"/>
        <v>8.33681324725054E-07</v>
      </c>
      <c r="H34">
        <f t="shared" si="0"/>
        <v>26</v>
      </c>
      <c r="I34">
        <f t="shared" si="1"/>
        <v>100</v>
      </c>
      <c r="K34">
        <f t="shared" si="7"/>
        <v>0.26000000000000006</v>
      </c>
      <c r="L34">
        <f t="shared" si="2"/>
        <v>0.00154</v>
      </c>
    </row>
    <row r="35" spans="3:12" ht="12.75">
      <c r="C35">
        <f t="shared" si="5"/>
        <v>27</v>
      </c>
      <c r="D35" s="3">
        <f t="shared" si="3"/>
        <v>1.5125249815960618E-06</v>
      </c>
      <c r="E35" s="3"/>
      <c r="F35" s="3">
        <f t="shared" si="4"/>
        <v>2.3462063063211156E-06</v>
      </c>
      <c r="G35" s="3">
        <f t="shared" si="6"/>
        <v>2.3462063063211156E-06</v>
      </c>
      <c r="H35">
        <f t="shared" si="0"/>
        <v>27</v>
      </c>
      <c r="I35">
        <f t="shared" si="1"/>
        <v>100</v>
      </c>
      <c r="K35">
        <f t="shared" si="7"/>
        <v>0.2700000000000001</v>
      </c>
      <c r="L35">
        <f t="shared" si="2"/>
        <v>0.00324</v>
      </c>
    </row>
    <row r="36" spans="3:12" ht="12.75">
      <c r="C36">
        <f t="shared" si="5"/>
        <v>28</v>
      </c>
      <c r="D36" s="3">
        <f t="shared" si="3"/>
        <v>3.94336870201832E-06</v>
      </c>
      <c r="E36" s="3"/>
      <c r="F36" s="3">
        <f t="shared" si="4"/>
        <v>6.289575008339436E-06</v>
      </c>
      <c r="G36" s="3">
        <f t="shared" si="6"/>
        <v>6.289575008339436E-06</v>
      </c>
      <c r="H36">
        <f t="shared" si="0"/>
        <v>28</v>
      </c>
      <c r="I36">
        <f t="shared" si="1"/>
        <v>100</v>
      </c>
      <c r="K36">
        <f t="shared" si="7"/>
        <v>0.2800000000000001</v>
      </c>
      <c r="L36">
        <f t="shared" si="2"/>
        <v>0.0064</v>
      </c>
    </row>
    <row r="37" spans="3:12" ht="12.75">
      <c r="C37">
        <f t="shared" si="5"/>
        <v>29</v>
      </c>
      <c r="D37" s="3">
        <f t="shared" si="3"/>
        <v>9.79043263949376E-06</v>
      </c>
      <c r="E37" s="3"/>
      <c r="F37" s="3">
        <f t="shared" si="4"/>
        <v>1.6080007647833195E-05</v>
      </c>
      <c r="G37" s="3">
        <f t="shared" si="6"/>
        <v>1.6080007647833195E-05</v>
      </c>
      <c r="H37">
        <f t="shared" si="0"/>
        <v>29</v>
      </c>
      <c r="I37">
        <f t="shared" si="1"/>
        <v>100</v>
      </c>
      <c r="K37">
        <f t="shared" si="7"/>
        <v>0.2900000000000001</v>
      </c>
      <c r="L37">
        <f t="shared" si="2"/>
        <v>0.01192</v>
      </c>
    </row>
    <row r="38" spans="3:12" ht="12.75">
      <c r="C38">
        <f t="shared" si="5"/>
        <v>30</v>
      </c>
      <c r="D38" s="3">
        <f t="shared" si="3"/>
        <v>2.3170690580135303E-05</v>
      </c>
      <c r="E38" s="3"/>
      <c r="F38" s="3">
        <f t="shared" si="4"/>
        <v>3.92506982279685E-05</v>
      </c>
      <c r="G38" s="3">
        <f t="shared" si="6"/>
        <v>3.92506982279685E-05</v>
      </c>
      <c r="H38">
        <f t="shared" si="0"/>
        <v>30</v>
      </c>
      <c r="I38">
        <f t="shared" si="1"/>
        <v>100</v>
      </c>
      <c r="K38">
        <f t="shared" si="7"/>
        <v>0.3000000000000001</v>
      </c>
      <c r="L38">
        <f t="shared" si="2"/>
        <v>0.02099</v>
      </c>
    </row>
    <row r="39" spans="3:12" ht="12.75">
      <c r="C39">
        <f t="shared" si="5"/>
        <v>31</v>
      </c>
      <c r="D39" s="3">
        <f t="shared" si="3"/>
        <v>5.232091421320834E-05</v>
      </c>
      <c r="E39" s="3"/>
      <c r="F39" s="3">
        <f t="shared" si="4"/>
        <v>9.157161244117683E-05</v>
      </c>
      <c r="G39" s="3">
        <f t="shared" si="6"/>
        <v>9.157161244117683E-05</v>
      </c>
      <c r="H39">
        <f t="shared" si="0"/>
        <v>31</v>
      </c>
      <c r="I39">
        <f t="shared" si="1"/>
        <v>100</v>
      </c>
      <c r="K39">
        <f t="shared" si="7"/>
        <v>0.3100000000000001</v>
      </c>
      <c r="L39">
        <f t="shared" si="2"/>
        <v>0.03509</v>
      </c>
    </row>
    <row r="40" spans="3:12" ht="12.75">
      <c r="C40">
        <f t="shared" si="5"/>
        <v>32</v>
      </c>
      <c r="D40" s="3">
        <f t="shared" si="3"/>
        <v>0.00011281697127223096</v>
      </c>
      <c r="E40" s="3"/>
      <c r="F40" s="3">
        <f t="shared" si="4"/>
        <v>0.0002043885837134078</v>
      </c>
      <c r="G40" s="3">
        <f t="shared" si="6"/>
        <v>0.0002043885837134078</v>
      </c>
      <c r="H40">
        <f aca="true" t="shared" si="8" ref="H40:H71">IF(G40&lt;=$C$4/2,C40,0)</f>
        <v>32</v>
      </c>
      <c r="I40">
        <f aca="true" t="shared" si="9" ref="I40:I71">IF(G40&gt;=1-$C$4/2,C40,100)</f>
        <v>100</v>
      </c>
      <c r="K40">
        <f t="shared" si="7"/>
        <v>0.3200000000000001</v>
      </c>
      <c r="L40">
        <f aca="true" t="shared" si="10" ref="L40:L71">ROUND(BINOMDIST($V$3-1,$C$2,K40,TRUE)-BINOMDIST($S$3,$C$2,K40,TRUE),5)</f>
        <v>0.05585</v>
      </c>
    </row>
    <row r="41" spans="3:12" ht="12.75">
      <c r="C41">
        <f t="shared" si="5"/>
        <v>33</v>
      </c>
      <c r="D41" s="3">
        <f t="shared" si="3"/>
        <v>0.00023247133474278003</v>
      </c>
      <c r="E41" s="3"/>
      <c r="F41" s="3">
        <f t="shared" si="4"/>
        <v>0.00043685991845618784</v>
      </c>
      <c r="G41" s="3">
        <f t="shared" si="6"/>
        <v>0.00043685991845618784</v>
      </c>
      <c r="H41">
        <f t="shared" si="8"/>
        <v>33</v>
      </c>
      <c r="I41">
        <f t="shared" si="9"/>
        <v>100</v>
      </c>
      <c r="K41">
        <f t="shared" si="7"/>
        <v>0.3300000000000001</v>
      </c>
      <c r="L41">
        <f t="shared" si="10"/>
        <v>0.08487</v>
      </c>
    </row>
    <row r="42" spans="3:12" ht="12.75">
      <c r="C42">
        <f t="shared" si="5"/>
        <v>34</v>
      </c>
      <c r="D42" s="3">
        <f t="shared" si="3"/>
        <v>0.00045810527728724264</v>
      </c>
      <c r="E42" s="3"/>
      <c r="F42" s="3">
        <f t="shared" si="4"/>
        <v>0.0008949651957434305</v>
      </c>
      <c r="G42" s="3">
        <f t="shared" si="6"/>
        <v>0.0008949651957434305</v>
      </c>
      <c r="H42">
        <f t="shared" si="8"/>
        <v>34</v>
      </c>
      <c r="I42">
        <f t="shared" si="9"/>
        <v>100</v>
      </c>
      <c r="K42">
        <f t="shared" si="7"/>
        <v>0.34000000000000014</v>
      </c>
      <c r="L42">
        <f t="shared" si="10"/>
        <v>0.12348</v>
      </c>
    </row>
    <row r="43" spans="3:12" ht="12.75">
      <c r="C43">
        <f t="shared" si="5"/>
        <v>35</v>
      </c>
      <c r="D43" s="3">
        <f t="shared" si="3"/>
        <v>0.0008638556657416539</v>
      </c>
      <c r="E43" s="3"/>
      <c r="F43" s="3">
        <f t="shared" si="4"/>
        <v>0.0017588208614850846</v>
      </c>
      <c r="G43" s="3">
        <f t="shared" si="6"/>
        <v>0.0017588208614850846</v>
      </c>
      <c r="H43">
        <f t="shared" si="8"/>
        <v>35</v>
      </c>
      <c r="I43">
        <f t="shared" si="9"/>
        <v>100</v>
      </c>
      <c r="K43">
        <f t="shared" si="7"/>
        <v>0.35000000000000014</v>
      </c>
      <c r="L43">
        <f t="shared" si="10"/>
        <v>0.17241</v>
      </c>
    </row>
    <row r="44" spans="3:12" ht="12.75">
      <c r="C44">
        <f t="shared" si="5"/>
        <v>36</v>
      </c>
      <c r="D44" s="3">
        <f t="shared" si="3"/>
        <v>0.0015597393964779877</v>
      </c>
      <c r="E44" s="3"/>
      <c r="F44" s="3">
        <f t="shared" si="4"/>
        <v>0.0033185602579630723</v>
      </c>
      <c r="G44" s="3">
        <f t="shared" si="6"/>
        <v>0.0033185602579630723</v>
      </c>
      <c r="H44">
        <f t="shared" si="8"/>
        <v>36</v>
      </c>
      <c r="I44">
        <f t="shared" si="9"/>
        <v>100</v>
      </c>
      <c r="K44">
        <f t="shared" si="7"/>
        <v>0.36000000000000015</v>
      </c>
      <c r="L44">
        <f t="shared" si="10"/>
        <v>0.23163</v>
      </c>
    </row>
    <row r="45" spans="3:12" ht="12.75">
      <c r="C45">
        <f t="shared" si="5"/>
        <v>37</v>
      </c>
      <c r="D45" s="3">
        <f t="shared" si="3"/>
        <v>0.0026979276047186924</v>
      </c>
      <c r="E45" s="3"/>
      <c r="F45" s="3">
        <f t="shared" si="4"/>
        <v>0.006016487862681765</v>
      </c>
      <c r="G45" s="3">
        <f t="shared" si="6"/>
        <v>0.006016487862681765</v>
      </c>
      <c r="H45">
        <f t="shared" si="8"/>
        <v>37</v>
      </c>
      <c r="I45">
        <f t="shared" si="9"/>
        <v>100</v>
      </c>
      <c r="K45">
        <f t="shared" si="7"/>
        <v>0.37000000000000016</v>
      </c>
      <c r="L45">
        <f t="shared" si="10"/>
        <v>0.30011</v>
      </c>
    </row>
    <row r="46" spans="3:12" ht="12.75">
      <c r="C46">
        <f t="shared" si="5"/>
        <v>38</v>
      </c>
      <c r="D46" s="3">
        <f t="shared" si="3"/>
        <v>0.004472879976244109</v>
      </c>
      <c r="E46" s="3"/>
      <c r="F46" s="3">
        <f t="shared" si="4"/>
        <v>0.010489367838925873</v>
      </c>
      <c r="G46" s="3">
        <f t="shared" si="6"/>
        <v>0.010489367838925873</v>
      </c>
      <c r="H46">
        <f t="shared" si="8"/>
        <v>38</v>
      </c>
      <c r="I46">
        <f t="shared" si="9"/>
        <v>100</v>
      </c>
      <c r="K46">
        <f t="shared" si="7"/>
        <v>0.38000000000000017</v>
      </c>
      <c r="L46">
        <f t="shared" si="10"/>
        <v>0.37589</v>
      </c>
    </row>
    <row r="47" spans="3:12" ht="12.75">
      <c r="C47">
        <f t="shared" si="5"/>
        <v>39</v>
      </c>
      <c r="D47" s="3">
        <f t="shared" si="3"/>
        <v>0.007110732269926565</v>
      </c>
      <c r="E47" s="3"/>
      <c r="F47" s="3">
        <f t="shared" si="4"/>
        <v>0.017600100108852438</v>
      </c>
      <c r="G47" s="3">
        <f t="shared" si="6"/>
        <v>0.017600100108852438</v>
      </c>
      <c r="H47">
        <f t="shared" si="8"/>
        <v>39</v>
      </c>
      <c r="I47">
        <f t="shared" si="9"/>
        <v>100</v>
      </c>
      <c r="K47">
        <f t="shared" si="7"/>
        <v>0.3900000000000002</v>
      </c>
      <c r="L47">
        <f t="shared" si="10"/>
        <v>0.45624</v>
      </c>
    </row>
    <row r="48" spans="3:12" ht="12.75">
      <c r="C48">
        <f t="shared" si="5"/>
        <v>40</v>
      </c>
      <c r="D48" s="3">
        <f t="shared" si="3"/>
        <v>0.010843866711638011</v>
      </c>
      <c r="E48" s="3"/>
      <c r="F48" s="3">
        <f t="shared" si="4"/>
        <v>0.028443966820490448</v>
      </c>
      <c r="G48" s="3">
        <f t="shared" si="6"/>
        <v>0.028443966820490448</v>
      </c>
      <c r="H48">
        <f t="shared" si="8"/>
        <v>0</v>
      </c>
      <c r="I48">
        <f t="shared" si="9"/>
        <v>100</v>
      </c>
      <c r="K48">
        <f t="shared" si="7"/>
        <v>0.4000000000000002</v>
      </c>
      <c r="L48">
        <f t="shared" si="10"/>
        <v>0.53791</v>
      </c>
    </row>
    <row r="49" spans="3:12" ht="12.75">
      <c r="C49">
        <f t="shared" si="5"/>
        <v>41</v>
      </c>
      <c r="D49" s="3">
        <f t="shared" si="3"/>
        <v>0.01586907323654348</v>
      </c>
      <c r="E49" s="3"/>
      <c r="F49" s="3">
        <f t="shared" si="4"/>
        <v>0.04431304005703393</v>
      </c>
      <c r="G49" s="3">
        <f t="shared" si="6"/>
        <v>0.04431304005703393</v>
      </c>
      <c r="H49">
        <f t="shared" si="8"/>
        <v>0</v>
      </c>
      <c r="I49">
        <f t="shared" si="9"/>
        <v>100</v>
      </c>
      <c r="K49">
        <f t="shared" si="7"/>
        <v>0.4100000000000002</v>
      </c>
      <c r="L49">
        <f t="shared" si="10"/>
        <v>0.61755</v>
      </c>
    </row>
    <row r="50" spans="3:12" ht="12.75">
      <c r="C50">
        <f t="shared" si="5"/>
        <v>42</v>
      </c>
      <c r="D50" s="3">
        <f t="shared" si="3"/>
        <v>0.022292269546572825</v>
      </c>
      <c r="E50" s="3"/>
      <c r="F50" s="3">
        <f t="shared" si="4"/>
        <v>0.06660530960360675</v>
      </c>
      <c r="G50" s="3">
        <f t="shared" si="6"/>
        <v>0.06660530960360675</v>
      </c>
      <c r="H50">
        <f t="shared" si="8"/>
        <v>0</v>
      </c>
      <c r="I50">
        <f t="shared" si="9"/>
        <v>100</v>
      </c>
      <c r="K50">
        <f t="shared" si="7"/>
        <v>0.4200000000000002</v>
      </c>
      <c r="L50">
        <f t="shared" si="10"/>
        <v>0.69212</v>
      </c>
    </row>
    <row r="51" spans="3:12" ht="12.75">
      <c r="C51">
        <f t="shared" si="5"/>
        <v>43</v>
      </c>
      <c r="D51" s="3">
        <f t="shared" si="3"/>
        <v>0.030068642644214626</v>
      </c>
      <c r="E51" s="3"/>
      <c r="F51" s="3">
        <f t="shared" si="4"/>
        <v>0.09667395224782138</v>
      </c>
      <c r="G51" s="3">
        <f t="shared" si="6"/>
        <v>0.09667395224782138</v>
      </c>
      <c r="H51">
        <f t="shared" si="8"/>
        <v>0</v>
      </c>
      <c r="I51">
        <f t="shared" si="9"/>
        <v>100</v>
      </c>
      <c r="K51">
        <f t="shared" si="7"/>
        <v>0.4300000000000002</v>
      </c>
      <c r="L51">
        <f t="shared" si="10"/>
        <v>0.75915</v>
      </c>
    </row>
    <row r="52" spans="3:12" ht="12.75">
      <c r="C52">
        <f t="shared" si="5"/>
        <v>44</v>
      </c>
      <c r="D52" s="3">
        <f t="shared" si="3"/>
        <v>0.03895255978909621</v>
      </c>
      <c r="E52" s="3"/>
      <c r="F52" s="3">
        <f t="shared" si="4"/>
        <v>0.13562651203691758</v>
      </c>
      <c r="G52" s="3">
        <f t="shared" si="6"/>
        <v>0.13562651203691758</v>
      </c>
      <c r="H52">
        <f t="shared" si="8"/>
        <v>0</v>
      </c>
      <c r="I52">
        <f t="shared" si="9"/>
        <v>100</v>
      </c>
      <c r="K52">
        <f t="shared" si="7"/>
        <v>0.4400000000000002</v>
      </c>
      <c r="L52">
        <f t="shared" si="10"/>
        <v>0.81699</v>
      </c>
    </row>
    <row r="53" spans="3:12" ht="12.75">
      <c r="C53">
        <f t="shared" si="5"/>
        <v>45</v>
      </c>
      <c r="D53" s="3">
        <f t="shared" si="3"/>
        <v>0.048474296626431046</v>
      </c>
      <c r="E53" s="3"/>
      <c r="F53" s="3">
        <f t="shared" si="4"/>
        <v>0.18410080866334863</v>
      </c>
      <c r="G53" s="3">
        <f t="shared" si="6"/>
        <v>0.18410080866334863</v>
      </c>
      <c r="H53">
        <f t="shared" si="8"/>
        <v>0</v>
      </c>
      <c r="I53">
        <f t="shared" si="9"/>
        <v>100</v>
      </c>
      <c r="K53">
        <f t="shared" si="7"/>
        <v>0.45000000000000023</v>
      </c>
      <c r="L53">
        <f t="shared" si="10"/>
        <v>0.86481</v>
      </c>
    </row>
    <row r="54" spans="3:12" ht="12.75">
      <c r="C54">
        <f t="shared" si="5"/>
        <v>46</v>
      </c>
      <c r="D54" s="3">
        <f t="shared" si="3"/>
        <v>0.05795839814029755</v>
      </c>
      <c r="E54" s="3"/>
      <c r="F54" s="3">
        <f t="shared" si="4"/>
        <v>0.24205920680364618</v>
      </c>
      <c r="G54" s="3">
        <f t="shared" si="6"/>
        <v>0.24205920680364618</v>
      </c>
      <c r="H54">
        <f t="shared" si="8"/>
        <v>0</v>
      </c>
      <c r="I54">
        <f t="shared" si="9"/>
        <v>100</v>
      </c>
      <c r="K54">
        <f t="shared" si="7"/>
        <v>0.46000000000000024</v>
      </c>
      <c r="L54">
        <f t="shared" si="10"/>
        <v>0.90255</v>
      </c>
    </row>
    <row r="55" spans="3:12" ht="12.75">
      <c r="C55">
        <f t="shared" si="5"/>
        <v>47</v>
      </c>
      <c r="D55" s="3">
        <f t="shared" si="3"/>
        <v>0.06659049999098011</v>
      </c>
      <c r="E55" s="3"/>
      <c r="F55" s="3">
        <f t="shared" si="4"/>
        <v>0.3086497067946263</v>
      </c>
      <c r="G55" s="3">
        <f t="shared" si="6"/>
        <v>0.3086497067946263</v>
      </c>
      <c r="H55">
        <f t="shared" si="8"/>
        <v>0</v>
      </c>
      <c r="I55">
        <f t="shared" si="9"/>
        <v>100</v>
      </c>
      <c r="K55">
        <f t="shared" si="7"/>
        <v>0.47000000000000025</v>
      </c>
      <c r="L55">
        <f t="shared" si="10"/>
        <v>0.93068</v>
      </c>
    </row>
    <row r="56" spans="3:12" ht="12.75">
      <c r="C56">
        <f t="shared" si="5"/>
        <v>48</v>
      </c>
      <c r="D56" s="3">
        <f t="shared" si="3"/>
        <v>0.07352701040670781</v>
      </c>
      <c r="E56" s="3"/>
      <c r="F56" s="3">
        <f t="shared" si="4"/>
        <v>0.38217671720133406</v>
      </c>
      <c r="G56" s="3">
        <f t="shared" si="6"/>
        <v>0.38217671720133406</v>
      </c>
      <c r="H56">
        <f t="shared" si="8"/>
        <v>0</v>
      </c>
      <c r="I56">
        <f t="shared" si="9"/>
        <v>100</v>
      </c>
      <c r="K56">
        <f t="shared" si="7"/>
        <v>0.48000000000000026</v>
      </c>
      <c r="L56">
        <f t="shared" si="10"/>
        <v>0.94995</v>
      </c>
    </row>
    <row r="57" spans="3:12" ht="12.75">
      <c r="C57">
        <f t="shared" si="5"/>
        <v>49</v>
      </c>
      <c r="D57" s="3">
        <f t="shared" si="3"/>
        <v>0.07802866410507764</v>
      </c>
      <c r="E57" s="3"/>
      <c r="F57" s="3">
        <f t="shared" si="4"/>
        <v>0.4602053813064117</v>
      </c>
      <c r="G57" s="3">
        <f t="shared" si="6"/>
        <v>0.4602053813064117</v>
      </c>
      <c r="H57">
        <f t="shared" si="8"/>
        <v>0</v>
      </c>
      <c r="I57">
        <f t="shared" si="9"/>
        <v>100</v>
      </c>
      <c r="K57">
        <f t="shared" si="7"/>
        <v>0.49000000000000027</v>
      </c>
      <c r="L57">
        <f t="shared" si="10"/>
        <v>0.96114</v>
      </c>
    </row>
    <row r="58" spans="3:12" ht="12.75">
      <c r="C58">
        <f t="shared" si="5"/>
        <v>50</v>
      </c>
      <c r="D58" s="3">
        <f t="shared" si="3"/>
        <v>0.07958923738717857</v>
      </c>
      <c r="E58" s="3"/>
      <c r="F58" s="3">
        <f t="shared" si="4"/>
        <v>0.5397946186935902</v>
      </c>
      <c r="G58" s="3">
        <f t="shared" si="6"/>
        <v>0.5397946186935902</v>
      </c>
      <c r="H58">
        <f t="shared" si="8"/>
        <v>0</v>
      </c>
      <c r="I58">
        <f t="shared" si="9"/>
        <v>100</v>
      </c>
      <c r="K58">
        <f t="shared" si="7"/>
        <v>0.5000000000000002</v>
      </c>
      <c r="L58">
        <f t="shared" si="10"/>
        <v>0.9648</v>
      </c>
    </row>
    <row r="59" spans="3:12" ht="12.75">
      <c r="C59">
        <f t="shared" si="5"/>
        <v>51</v>
      </c>
      <c r="D59" s="3">
        <f t="shared" si="3"/>
        <v>0.07802866410507764</v>
      </c>
      <c r="E59" s="3"/>
      <c r="F59" s="3">
        <f t="shared" si="4"/>
        <v>0.6178232827986678</v>
      </c>
      <c r="G59" s="3">
        <f t="shared" si="6"/>
        <v>0.6178232827986678</v>
      </c>
      <c r="H59">
        <f t="shared" si="8"/>
        <v>0</v>
      </c>
      <c r="I59">
        <f t="shared" si="9"/>
        <v>100</v>
      </c>
      <c r="K59">
        <f t="shared" si="7"/>
        <v>0.5100000000000002</v>
      </c>
      <c r="L59">
        <f t="shared" si="10"/>
        <v>0.96114</v>
      </c>
    </row>
    <row r="60" spans="3:12" ht="12.75">
      <c r="C60">
        <f t="shared" si="5"/>
        <v>52</v>
      </c>
      <c r="D60" s="3">
        <f t="shared" si="3"/>
        <v>0.07352701040670781</v>
      </c>
      <c r="E60" s="3"/>
      <c r="F60" s="3">
        <f t="shared" si="4"/>
        <v>0.6913502932053757</v>
      </c>
      <c r="G60" s="3">
        <f t="shared" si="6"/>
        <v>0.6913502932053757</v>
      </c>
      <c r="H60">
        <f t="shared" si="8"/>
        <v>0</v>
      </c>
      <c r="I60">
        <f t="shared" si="9"/>
        <v>100</v>
      </c>
      <c r="K60">
        <f t="shared" si="7"/>
        <v>0.5200000000000002</v>
      </c>
      <c r="L60">
        <f t="shared" si="10"/>
        <v>0.94995</v>
      </c>
    </row>
    <row r="61" spans="3:12" ht="12.75">
      <c r="C61">
        <f t="shared" si="5"/>
        <v>53</v>
      </c>
      <c r="D61" s="3">
        <f t="shared" si="3"/>
        <v>0.06659049999098011</v>
      </c>
      <c r="E61" s="3"/>
      <c r="F61" s="3">
        <f t="shared" si="4"/>
        <v>0.7579407931963558</v>
      </c>
      <c r="G61" s="3">
        <f t="shared" si="6"/>
        <v>0.7579407931963558</v>
      </c>
      <c r="H61">
        <f t="shared" si="8"/>
        <v>0</v>
      </c>
      <c r="I61">
        <f t="shared" si="9"/>
        <v>100</v>
      </c>
      <c r="K61">
        <f t="shared" si="7"/>
        <v>0.5300000000000002</v>
      </c>
      <c r="L61">
        <f t="shared" si="10"/>
        <v>0.93068</v>
      </c>
    </row>
    <row r="62" spans="3:12" ht="12.75">
      <c r="C62">
        <f t="shared" si="5"/>
        <v>54</v>
      </c>
      <c r="D62" s="3">
        <f t="shared" si="3"/>
        <v>0.05795839814029755</v>
      </c>
      <c r="E62" s="3"/>
      <c r="F62" s="3">
        <f t="shared" si="4"/>
        <v>0.8158991913366533</v>
      </c>
      <c r="G62" s="3">
        <f t="shared" si="6"/>
        <v>0.8158991913366533</v>
      </c>
      <c r="H62">
        <f t="shared" si="8"/>
        <v>0</v>
      </c>
      <c r="I62">
        <f t="shared" si="9"/>
        <v>100</v>
      </c>
      <c r="K62">
        <f t="shared" si="7"/>
        <v>0.5400000000000003</v>
      </c>
      <c r="L62">
        <f t="shared" si="10"/>
        <v>0.90255</v>
      </c>
    </row>
    <row r="63" spans="3:12" ht="12.75">
      <c r="C63">
        <f t="shared" si="5"/>
        <v>55</v>
      </c>
      <c r="D63" s="3">
        <f t="shared" si="3"/>
        <v>0.048474296626431046</v>
      </c>
      <c r="E63" s="3"/>
      <c r="F63" s="3">
        <f t="shared" si="4"/>
        <v>0.8643734879630844</v>
      </c>
      <c r="G63" s="3">
        <f t="shared" si="6"/>
        <v>0.8643734879630844</v>
      </c>
      <c r="H63">
        <f t="shared" si="8"/>
        <v>0</v>
      </c>
      <c r="I63">
        <f t="shared" si="9"/>
        <v>100</v>
      </c>
      <c r="K63">
        <f t="shared" si="7"/>
        <v>0.5500000000000003</v>
      </c>
      <c r="L63">
        <f t="shared" si="10"/>
        <v>0.86481</v>
      </c>
    </row>
    <row r="64" spans="3:12" ht="12.75">
      <c r="C64">
        <f t="shared" si="5"/>
        <v>56</v>
      </c>
      <c r="D64" s="3">
        <f t="shared" si="3"/>
        <v>0.03895255978909621</v>
      </c>
      <c r="E64" s="3"/>
      <c r="F64" s="3">
        <f t="shared" si="4"/>
        <v>0.9033260477521806</v>
      </c>
      <c r="G64" s="3">
        <f t="shared" si="6"/>
        <v>0.9033260477521806</v>
      </c>
      <c r="H64">
        <f t="shared" si="8"/>
        <v>0</v>
      </c>
      <c r="I64">
        <f t="shared" si="9"/>
        <v>100</v>
      </c>
      <c r="K64">
        <f t="shared" si="7"/>
        <v>0.5600000000000003</v>
      </c>
      <c r="L64">
        <f t="shared" si="10"/>
        <v>0.81699</v>
      </c>
    </row>
    <row r="65" spans="3:12" ht="12.75">
      <c r="C65">
        <f t="shared" si="5"/>
        <v>57</v>
      </c>
      <c r="D65" s="3">
        <f t="shared" si="3"/>
        <v>0.030068642644214626</v>
      </c>
      <c r="E65" s="3"/>
      <c r="F65" s="3">
        <f t="shared" si="4"/>
        <v>0.9333946903963952</v>
      </c>
      <c r="G65" s="3">
        <f t="shared" si="6"/>
        <v>0.9333946903963952</v>
      </c>
      <c r="H65">
        <f t="shared" si="8"/>
        <v>0</v>
      </c>
      <c r="I65">
        <f t="shared" si="9"/>
        <v>100</v>
      </c>
      <c r="K65">
        <f t="shared" si="7"/>
        <v>0.5700000000000003</v>
      </c>
      <c r="L65">
        <f t="shared" si="10"/>
        <v>0.75915</v>
      </c>
    </row>
    <row r="66" spans="3:12" ht="12.75">
      <c r="C66">
        <f t="shared" si="5"/>
        <v>58</v>
      </c>
      <c r="D66" s="3">
        <f t="shared" si="3"/>
        <v>0.022292269546572825</v>
      </c>
      <c r="E66" s="3"/>
      <c r="F66" s="3">
        <f t="shared" si="4"/>
        <v>0.955686959942968</v>
      </c>
      <c r="G66" s="3">
        <f t="shared" si="6"/>
        <v>0.955686959942968</v>
      </c>
      <c r="H66">
        <f t="shared" si="8"/>
        <v>0</v>
      </c>
      <c r="I66">
        <f t="shared" si="9"/>
        <v>100</v>
      </c>
      <c r="K66">
        <f t="shared" si="7"/>
        <v>0.5800000000000003</v>
      </c>
      <c r="L66">
        <f t="shared" si="10"/>
        <v>0.69212</v>
      </c>
    </row>
    <row r="67" spans="3:12" ht="12.75">
      <c r="C67">
        <f t="shared" si="5"/>
        <v>59</v>
      </c>
      <c r="D67" s="3">
        <f t="shared" si="3"/>
        <v>0.01586907323654348</v>
      </c>
      <c r="E67" s="3"/>
      <c r="F67" s="3">
        <f t="shared" si="4"/>
        <v>0.9715560331795116</v>
      </c>
      <c r="G67" s="3">
        <f t="shared" si="6"/>
        <v>0.9715560331795116</v>
      </c>
      <c r="H67">
        <f t="shared" si="8"/>
        <v>0</v>
      </c>
      <c r="I67">
        <f t="shared" si="9"/>
        <v>100</v>
      </c>
      <c r="K67">
        <f t="shared" si="7"/>
        <v>0.5900000000000003</v>
      </c>
      <c r="L67">
        <f t="shared" si="10"/>
        <v>0.61755</v>
      </c>
    </row>
    <row r="68" spans="3:12" ht="12.75">
      <c r="C68">
        <f t="shared" si="5"/>
        <v>60</v>
      </c>
      <c r="D68" s="3">
        <f t="shared" si="3"/>
        <v>0.010843866711638011</v>
      </c>
      <c r="E68" s="3"/>
      <c r="F68" s="3">
        <f t="shared" si="4"/>
        <v>0.9823998998911496</v>
      </c>
      <c r="G68" s="3">
        <f t="shared" si="6"/>
        <v>0.9823998998911496</v>
      </c>
      <c r="H68">
        <f t="shared" si="8"/>
        <v>0</v>
      </c>
      <c r="I68">
        <f t="shared" si="9"/>
        <v>60</v>
      </c>
      <c r="K68">
        <f t="shared" si="7"/>
        <v>0.6000000000000003</v>
      </c>
      <c r="L68">
        <f t="shared" si="10"/>
        <v>0.53791</v>
      </c>
    </row>
    <row r="69" spans="3:12" ht="12.75">
      <c r="C69">
        <f t="shared" si="5"/>
        <v>61</v>
      </c>
      <c r="D69" s="3">
        <f t="shared" si="3"/>
        <v>0.007110732269926565</v>
      </c>
      <c r="E69" s="3"/>
      <c r="F69" s="3">
        <f t="shared" si="4"/>
        <v>0.9895106321610762</v>
      </c>
      <c r="G69" s="3">
        <f t="shared" si="6"/>
        <v>0.9895106321610762</v>
      </c>
      <c r="H69">
        <f t="shared" si="8"/>
        <v>0</v>
      </c>
      <c r="I69">
        <f t="shared" si="9"/>
        <v>61</v>
      </c>
      <c r="K69">
        <f t="shared" si="7"/>
        <v>0.6100000000000003</v>
      </c>
      <c r="L69">
        <f t="shared" si="10"/>
        <v>0.45624</v>
      </c>
    </row>
    <row r="70" spans="3:12" ht="12.75">
      <c r="C70">
        <f t="shared" si="5"/>
        <v>62</v>
      </c>
      <c r="D70" s="3">
        <f t="shared" si="3"/>
        <v>0.004472879976244109</v>
      </c>
      <c r="E70" s="3"/>
      <c r="F70" s="3">
        <f t="shared" si="4"/>
        <v>0.9939835121373203</v>
      </c>
      <c r="G70" s="3">
        <f t="shared" si="6"/>
        <v>0.9939835121373203</v>
      </c>
      <c r="H70">
        <f t="shared" si="8"/>
        <v>0</v>
      </c>
      <c r="I70">
        <f t="shared" si="9"/>
        <v>62</v>
      </c>
      <c r="K70">
        <f t="shared" si="7"/>
        <v>0.6200000000000003</v>
      </c>
      <c r="L70">
        <f t="shared" si="10"/>
        <v>0.37589</v>
      </c>
    </row>
    <row r="71" spans="3:12" ht="12.75">
      <c r="C71">
        <f t="shared" si="5"/>
        <v>63</v>
      </c>
      <c r="D71" s="3">
        <f t="shared" si="3"/>
        <v>0.0026979276047186924</v>
      </c>
      <c r="E71" s="3"/>
      <c r="F71" s="3">
        <f t="shared" si="4"/>
        <v>0.9966814397420389</v>
      </c>
      <c r="G71" s="3">
        <f t="shared" si="6"/>
        <v>0.9966814397420389</v>
      </c>
      <c r="H71">
        <f t="shared" si="8"/>
        <v>0</v>
      </c>
      <c r="I71">
        <f t="shared" si="9"/>
        <v>63</v>
      </c>
      <c r="K71">
        <f t="shared" si="7"/>
        <v>0.6300000000000003</v>
      </c>
      <c r="L71">
        <f t="shared" si="10"/>
        <v>0.30011</v>
      </c>
    </row>
    <row r="72" spans="3:12" ht="12.75">
      <c r="C72">
        <f t="shared" si="5"/>
        <v>64</v>
      </c>
      <c r="D72" s="3">
        <f t="shared" si="3"/>
        <v>0.0015597393964779877</v>
      </c>
      <c r="E72" s="3"/>
      <c r="F72" s="3">
        <f t="shared" si="4"/>
        <v>0.998241179138517</v>
      </c>
      <c r="G72" s="3">
        <f t="shared" si="6"/>
        <v>0.998241179138517</v>
      </c>
      <c r="H72">
        <f aca="true" t="shared" si="11" ref="H72:H103">IF(G72&lt;=$C$4/2,C72,0)</f>
        <v>0</v>
      </c>
      <c r="I72">
        <f aca="true" t="shared" si="12" ref="I72:I108">IF(G72&gt;=1-$C$4/2,C72,100)</f>
        <v>64</v>
      </c>
      <c r="K72">
        <f t="shared" si="7"/>
        <v>0.6400000000000003</v>
      </c>
      <c r="L72">
        <f aca="true" t="shared" si="13" ref="L72:L103">ROUND(BINOMDIST($V$3-1,$C$2,K72,TRUE)-BINOMDIST($S$3,$C$2,K72,TRUE),5)</f>
        <v>0.23163</v>
      </c>
    </row>
    <row r="73" spans="3:12" ht="12.75">
      <c r="C73">
        <f t="shared" si="5"/>
        <v>65</v>
      </c>
      <c r="D73" s="3">
        <f aca="true" t="shared" si="14" ref="D73:D108">BINOMDIST(C73,$C$2,$C$3,FALSE)</f>
        <v>0.0008638556657416539</v>
      </c>
      <c r="E73" s="3"/>
      <c r="F73" s="3">
        <f aca="true" t="shared" si="15" ref="F73:F108">BINOMDIST(C73,$C$2,$C$3,TRUE)</f>
        <v>0.9991050348042586</v>
      </c>
      <c r="G73" s="3">
        <f t="shared" si="6"/>
        <v>0.9991050348042586</v>
      </c>
      <c r="H73">
        <f t="shared" si="11"/>
        <v>0</v>
      </c>
      <c r="I73">
        <f t="shared" si="12"/>
        <v>65</v>
      </c>
      <c r="K73">
        <f t="shared" si="7"/>
        <v>0.6500000000000004</v>
      </c>
      <c r="L73">
        <f t="shared" si="13"/>
        <v>0.17241</v>
      </c>
    </row>
    <row r="74" spans="3:12" ht="12.75">
      <c r="C74">
        <f aca="true" t="shared" si="16" ref="C74:C108">C73+1</f>
        <v>66</v>
      </c>
      <c r="D74" s="3">
        <f t="shared" si="14"/>
        <v>0.00045810527728724264</v>
      </c>
      <c r="E74" s="3"/>
      <c r="F74" s="3">
        <f t="shared" si="15"/>
        <v>0.9995631400815459</v>
      </c>
      <c r="G74" s="3">
        <f aca="true" t="shared" si="17" ref="G74:G108">IF(G73&gt;0.99999,1,F74)</f>
        <v>0.9995631400815459</v>
      </c>
      <c r="H74">
        <f t="shared" si="11"/>
        <v>0</v>
      </c>
      <c r="I74">
        <f t="shared" si="12"/>
        <v>66</v>
      </c>
      <c r="K74">
        <f aca="true" t="shared" si="18" ref="K74:K107">K73+0.01</f>
        <v>0.6600000000000004</v>
      </c>
      <c r="L74">
        <f t="shared" si="13"/>
        <v>0.12348</v>
      </c>
    </row>
    <row r="75" spans="3:12" ht="12.75">
      <c r="C75">
        <f t="shared" si="16"/>
        <v>67</v>
      </c>
      <c r="D75" s="3">
        <f t="shared" si="14"/>
        <v>0.00023247133474278003</v>
      </c>
      <c r="E75" s="3"/>
      <c r="F75" s="3">
        <f t="shared" si="15"/>
        <v>0.9997956114162887</v>
      </c>
      <c r="G75" s="3">
        <f t="shared" si="17"/>
        <v>0.9997956114162887</v>
      </c>
      <c r="H75">
        <f t="shared" si="11"/>
        <v>0</v>
      </c>
      <c r="I75">
        <f t="shared" si="12"/>
        <v>67</v>
      </c>
      <c r="K75">
        <f t="shared" si="18"/>
        <v>0.6700000000000004</v>
      </c>
      <c r="L75">
        <f t="shared" si="13"/>
        <v>0.08487</v>
      </c>
    </row>
    <row r="76" spans="3:12" ht="12.75">
      <c r="C76">
        <f t="shared" si="16"/>
        <v>68</v>
      </c>
      <c r="D76" s="3">
        <f t="shared" si="14"/>
        <v>0.00011281697127223096</v>
      </c>
      <c r="E76" s="3"/>
      <c r="F76" s="3">
        <f t="shared" si="15"/>
        <v>0.9999084283875609</v>
      </c>
      <c r="G76" s="3">
        <f t="shared" si="17"/>
        <v>0.9999084283875609</v>
      </c>
      <c r="H76">
        <f t="shared" si="11"/>
        <v>0</v>
      </c>
      <c r="I76">
        <f t="shared" si="12"/>
        <v>68</v>
      </c>
      <c r="K76">
        <f t="shared" si="18"/>
        <v>0.6800000000000004</v>
      </c>
      <c r="L76">
        <f t="shared" si="13"/>
        <v>0.05585</v>
      </c>
    </row>
    <row r="77" spans="3:12" ht="12.75">
      <c r="C77">
        <f t="shared" si="16"/>
        <v>69</v>
      </c>
      <c r="D77" s="3">
        <f t="shared" si="14"/>
        <v>5.232091421320834E-05</v>
      </c>
      <c r="E77" s="3"/>
      <c r="F77" s="3">
        <f t="shared" si="15"/>
        <v>0.9999607493017741</v>
      </c>
      <c r="G77" s="3">
        <f t="shared" si="17"/>
        <v>0.9999607493017741</v>
      </c>
      <c r="H77">
        <f t="shared" si="11"/>
        <v>0</v>
      </c>
      <c r="I77">
        <f t="shared" si="12"/>
        <v>69</v>
      </c>
      <c r="K77">
        <f t="shared" si="18"/>
        <v>0.6900000000000004</v>
      </c>
      <c r="L77">
        <f t="shared" si="13"/>
        <v>0.03509</v>
      </c>
    </row>
    <row r="78" spans="3:12" ht="12.75">
      <c r="C78">
        <f t="shared" si="16"/>
        <v>70</v>
      </c>
      <c r="D78" s="3">
        <f t="shared" si="14"/>
        <v>2.3170690580135303E-05</v>
      </c>
      <c r="E78" s="3"/>
      <c r="F78" s="3">
        <f t="shared" si="15"/>
        <v>0.9999839199923543</v>
      </c>
      <c r="G78" s="3">
        <f t="shared" si="17"/>
        <v>0.9999839199923543</v>
      </c>
      <c r="H78">
        <f t="shared" si="11"/>
        <v>0</v>
      </c>
      <c r="I78">
        <f t="shared" si="12"/>
        <v>70</v>
      </c>
      <c r="K78">
        <f t="shared" si="18"/>
        <v>0.7000000000000004</v>
      </c>
      <c r="L78">
        <f t="shared" si="13"/>
        <v>0.02099</v>
      </c>
    </row>
    <row r="79" spans="3:12" ht="12.75">
      <c r="C79">
        <f t="shared" si="16"/>
        <v>71</v>
      </c>
      <c r="D79" s="3">
        <f t="shared" si="14"/>
        <v>9.79043263949376E-06</v>
      </c>
      <c r="E79" s="3"/>
      <c r="F79" s="3">
        <f t="shared" si="15"/>
        <v>0.9999937104249937</v>
      </c>
      <c r="G79" s="3">
        <f t="shared" si="17"/>
        <v>0.9999937104249937</v>
      </c>
      <c r="H79">
        <f t="shared" si="11"/>
        <v>0</v>
      </c>
      <c r="I79">
        <f t="shared" si="12"/>
        <v>71</v>
      </c>
      <c r="K79">
        <f t="shared" si="18"/>
        <v>0.7100000000000004</v>
      </c>
      <c r="L79">
        <f t="shared" si="13"/>
        <v>0.01192</v>
      </c>
    </row>
    <row r="80" spans="3:12" ht="12.75">
      <c r="C80">
        <f t="shared" si="16"/>
        <v>72</v>
      </c>
      <c r="D80" s="3">
        <f t="shared" si="14"/>
        <v>3.94336870201832E-06</v>
      </c>
      <c r="E80" s="3"/>
      <c r="F80" s="3">
        <f t="shared" si="15"/>
        <v>0.9999976537936958</v>
      </c>
      <c r="G80" s="3">
        <f t="shared" si="17"/>
        <v>1</v>
      </c>
      <c r="H80">
        <f t="shared" si="11"/>
        <v>0</v>
      </c>
      <c r="I80">
        <f t="shared" si="12"/>
        <v>72</v>
      </c>
      <c r="K80">
        <f t="shared" si="18"/>
        <v>0.7200000000000004</v>
      </c>
      <c r="L80">
        <f t="shared" si="13"/>
        <v>0.0064</v>
      </c>
    </row>
    <row r="81" spans="3:12" ht="12.75">
      <c r="C81">
        <f t="shared" si="16"/>
        <v>73</v>
      </c>
      <c r="D81" s="3">
        <f t="shared" si="14"/>
        <v>1.5125249815960618E-06</v>
      </c>
      <c r="E81" s="3"/>
      <c r="F81" s="3">
        <f t="shared" si="15"/>
        <v>0.9999991663186774</v>
      </c>
      <c r="G81" s="3">
        <f t="shared" si="17"/>
        <v>1</v>
      </c>
      <c r="H81">
        <f t="shared" si="11"/>
        <v>0</v>
      </c>
      <c r="I81">
        <f t="shared" si="12"/>
        <v>73</v>
      </c>
      <c r="K81">
        <f t="shared" si="18"/>
        <v>0.7300000000000004</v>
      </c>
      <c r="L81">
        <f t="shared" si="13"/>
        <v>0.00324</v>
      </c>
    </row>
    <row r="82" spans="3:12" ht="12.75">
      <c r="C82">
        <f t="shared" si="16"/>
        <v>74</v>
      </c>
      <c r="D82" s="3">
        <f t="shared" si="14"/>
        <v>5.518672230147834E-07</v>
      </c>
      <c r="E82" s="3"/>
      <c r="F82" s="3">
        <f t="shared" si="15"/>
        <v>0.9999997181859004</v>
      </c>
      <c r="G82" s="3">
        <f t="shared" si="17"/>
        <v>1</v>
      </c>
      <c r="H82">
        <f t="shared" si="11"/>
        <v>0</v>
      </c>
      <c r="I82">
        <f t="shared" si="12"/>
        <v>74</v>
      </c>
      <c r="K82">
        <f t="shared" si="18"/>
        <v>0.7400000000000004</v>
      </c>
      <c r="L82">
        <f t="shared" si="13"/>
        <v>0.00154</v>
      </c>
    </row>
    <row r="83" spans="3:12" ht="12.75">
      <c r="C83">
        <f t="shared" si="16"/>
        <v>75</v>
      </c>
      <c r="D83" s="3">
        <f t="shared" si="14"/>
        <v>1.9131397064512415E-07</v>
      </c>
      <c r="E83" s="3"/>
      <c r="F83" s="3">
        <f t="shared" si="15"/>
        <v>0.999999909499871</v>
      </c>
      <c r="G83" s="3">
        <f t="shared" si="17"/>
        <v>1</v>
      </c>
      <c r="H83">
        <f t="shared" si="11"/>
        <v>0</v>
      </c>
      <c r="I83">
        <f t="shared" si="12"/>
        <v>75</v>
      </c>
      <c r="K83">
        <f t="shared" si="18"/>
        <v>0.7500000000000004</v>
      </c>
      <c r="L83">
        <f t="shared" si="13"/>
        <v>0.00069</v>
      </c>
    </row>
    <row r="84" spans="3:12" ht="12.75">
      <c r="C84">
        <f t="shared" si="16"/>
        <v>76</v>
      </c>
      <c r="D84" s="3">
        <f t="shared" si="14"/>
        <v>6.293222718589614E-08</v>
      </c>
      <c r="E84" s="3"/>
      <c r="F84" s="3">
        <f t="shared" si="15"/>
        <v>0.9999999724320983</v>
      </c>
      <c r="G84" s="3">
        <f t="shared" si="17"/>
        <v>1</v>
      </c>
      <c r="H84">
        <f t="shared" si="11"/>
        <v>0</v>
      </c>
      <c r="I84">
        <f t="shared" si="12"/>
        <v>76</v>
      </c>
      <c r="K84">
        <f t="shared" si="18"/>
        <v>0.7600000000000005</v>
      </c>
      <c r="L84">
        <f t="shared" si="13"/>
        <v>0.00028</v>
      </c>
    </row>
    <row r="85" spans="3:12" ht="12.75">
      <c r="C85">
        <f t="shared" si="16"/>
        <v>77</v>
      </c>
      <c r="D85" s="3">
        <f t="shared" si="14"/>
        <v>1.9615239642357154E-08</v>
      </c>
      <c r="E85" s="3"/>
      <c r="F85" s="3">
        <f t="shared" si="15"/>
        <v>0.9999999920473379</v>
      </c>
      <c r="G85" s="3">
        <f t="shared" si="17"/>
        <v>1</v>
      </c>
      <c r="H85">
        <f t="shared" si="11"/>
        <v>0</v>
      </c>
      <c r="I85">
        <f t="shared" si="12"/>
        <v>77</v>
      </c>
      <c r="K85">
        <f t="shared" si="18"/>
        <v>0.7700000000000005</v>
      </c>
      <c r="L85">
        <f t="shared" si="13"/>
        <v>0.00011</v>
      </c>
    </row>
    <row r="86" spans="3:12" ht="12.75">
      <c r="C86">
        <f t="shared" si="16"/>
        <v>78</v>
      </c>
      <c r="D86" s="3">
        <f t="shared" si="14"/>
        <v>5.783980920182273E-09</v>
      </c>
      <c r="E86" s="3"/>
      <c r="F86" s="3">
        <f t="shared" si="15"/>
        <v>0.9999999978313189</v>
      </c>
      <c r="G86" s="3">
        <f t="shared" si="17"/>
        <v>1</v>
      </c>
      <c r="H86">
        <f t="shared" si="11"/>
        <v>0</v>
      </c>
      <c r="I86">
        <f t="shared" si="12"/>
        <v>78</v>
      </c>
      <c r="K86">
        <f t="shared" si="18"/>
        <v>0.7800000000000005</v>
      </c>
      <c r="L86">
        <f t="shared" si="13"/>
        <v>4E-05</v>
      </c>
    </row>
    <row r="87" spans="3:12" ht="12.75">
      <c r="C87">
        <f t="shared" si="16"/>
        <v>79</v>
      </c>
      <c r="D87" s="3">
        <f t="shared" si="14"/>
        <v>1.6107288638482251E-09</v>
      </c>
      <c r="E87" s="3"/>
      <c r="F87" s="3">
        <f t="shared" si="15"/>
        <v>0.9999999994420478</v>
      </c>
      <c r="G87" s="3">
        <f t="shared" si="17"/>
        <v>1</v>
      </c>
      <c r="H87">
        <f t="shared" si="11"/>
        <v>0</v>
      </c>
      <c r="I87">
        <f t="shared" si="12"/>
        <v>79</v>
      </c>
      <c r="K87">
        <f t="shared" si="18"/>
        <v>0.7900000000000005</v>
      </c>
      <c r="L87">
        <f t="shared" si="13"/>
        <v>1E-05</v>
      </c>
    </row>
    <row r="88" spans="3:12" ht="12.75">
      <c r="C88">
        <f t="shared" si="16"/>
        <v>80</v>
      </c>
      <c r="D88" s="3">
        <f t="shared" si="14"/>
        <v>4.2281632676015826E-10</v>
      </c>
      <c r="E88" s="3"/>
      <c r="F88" s="3">
        <f t="shared" si="15"/>
        <v>0.9999999998648641</v>
      </c>
      <c r="G88" s="3">
        <f t="shared" si="17"/>
        <v>1</v>
      </c>
      <c r="H88">
        <f t="shared" si="11"/>
        <v>0</v>
      </c>
      <c r="I88">
        <f t="shared" si="12"/>
        <v>80</v>
      </c>
      <c r="K88">
        <f t="shared" si="18"/>
        <v>0.8000000000000005</v>
      </c>
      <c r="L88">
        <f t="shared" si="13"/>
        <v>0</v>
      </c>
    </row>
    <row r="89" spans="3:12" ht="12.75">
      <c r="C89">
        <f t="shared" si="16"/>
        <v>81</v>
      </c>
      <c r="D89" s="3">
        <f t="shared" si="14"/>
        <v>1.0439909302720012E-10</v>
      </c>
      <c r="E89" s="3"/>
      <c r="F89" s="3">
        <f t="shared" si="15"/>
        <v>0.9999999999692631</v>
      </c>
      <c r="G89" s="3">
        <f t="shared" si="17"/>
        <v>1</v>
      </c>
      <c r="H89">
        <f t="shared" si="11"/>
        <v>0</v>
      </c>
      <c r="I89">
        <f t="shared" si="12"/>
        <v>81</v>
      </c>
      <c r="K89">
        <f t="shared" si="18"/>
        <v>0.8100000000000005</v>
      </c>
      <c r="L89">
        <f t="shared" si="13"/>
        <v>0</v>
      </c>
    </row>
    <row r="90" spans="3:12" ht="12.75">
      <c r="C90">
        <f t="shared" si="16"/>
        <v>82</v>
      </c>
      <c r="D90" s="3">
        <f t="shared" si="14"/>
        <v>2.4190033750204864E-11</v>
      </c>
      <c r="E90" s="3"/>
      <c r="F90" s="3">
        <f t="shared" si="15"/>
        <v>0.9999999999934531</v>
      </c>
      <c r="G90" s="3">
        <f t="shared" si="17"/>
        <v>1</v>
      </c>
      <c r="H90">
        <f t="shared" si="11"/>
        <v>0</v>
      </c>
      <c r="I90">
        <f t="shared" si="12"/>
        <v>82</v>
      </c>
      <c r="K90">
        <f t="shared" si="18"/>
        <v>0.8200000000000005</v>
      </c>
      <c r="L90">
        <f t="shared" si="13"/>
        <v>0</v>
      </c>
    </row>
    <row r="91" spans="3:12" ht="12.75">
      <c r="C91">
        <f t="shared" si="16"/>
        <v>83</v>
      </c>
      <c r="D91" s="3">
        <f t="shared" si="14"/>
        <v>5.2460314157070665E-12</v>
      </c>
      <c r="E91" s="3"/>
      <c r="F91" s="3">
        <f t="shared" si="15"/>
        <v>0.9999999999986992</v>
      </c>
      <c r="G91" s="3">
        <f t="shared" si="17"/>
        <v>1</v>
      </c>
      <c r="H91">
        <f t="shared" si="11"/>
        <v>0</v>
      </c>
      <c r="I91">
        <f t="shared" si="12"/>
        <v>83</v>
      </c>
      <c r="K91">
        <f t="shared" si="18"/>
        <v>0.8300000000000005</v>
      </c>
      <c r="L91">
        <f t="shared" si="13"/>
        <v>0</v>
      </c>
    </row>
    <row r="92" spans="3:12" ht="12.75">
      <c r="C92">
        <f t="shared" si="16"/>
        <v>84</v>
      </c>
      <c r="D92" s="3">
        <f t="shared" si="14"/>
        <v>1.0616968341311914E-12</v>
      </c>
      <c r="E92" s="3"/>
      <c r="F92" s="3">
        <f t="shared" si="15"/>
        <v>0.9999999999997609</v>
      </c>
      <c r="G92" s="3">
        <f t="shared" si="17"/>
        <v>1</v>
      </c>
      <c r="H92">
        <f t="shared" si="11"/>
        <v>0</v>
      </c>
      <c r="I92">
        <f t="shared" si="12"/>
        <v>84</v>
      </c>
      <c r="K92">
        <f t="shared" si="18"/>
        <v>0.8400000000000005</v>
      </c>
      <c r="L92">
        <f t="shared" si="13"/>
        <v>0</v>
      </c>
    </row>
    <row r="93" spans="3:12" ht="12.75">
      <c r="C93">
        <f t="shared" si="16"/>
        <v>85</v>
      </c>
      <c r="D93" s="3">
        <f t="shared" si="14"/>
        <v>1.998488158364605E-13</v>
      </c>
      <c r="E93" s="3"/>
      <c r="F93" s="3">
        <f t="shared" si="15"/>
        <v>0.9999999999999607</v>
      </c>
      <c r="G93" s="3">
        <f t="shared" si="17"/>
        <v>1</v>
      </c>
      <c r="H93">
        <f t="shared" si="11"/>
        <v>0</v>
      </c>
      <c r="I93">
        <f t="shared" si="12"/>
        <v>85</v>
      </c>
      <c r="K93">
        <f t="shared" si="18"/>
        <v>0.8500000000000005</v>
      </c>
      <c r="L93">
        <f t="shared" si="13"/>
        <v>0</v>
      </c>
    </row>
    <row r="94" spans="3:12" ht="12.75">
      <c r="C94">
        <f t="shared" si="16"/>
        <v>86</v>
      </c>
      <c r="D94" s="3">
        <f t="shared" si="14"/>
        <v>3.4857351599382574E-14</v>
      </c>
      <c r="E94" s="3"/>
      <c r="F94" s="3">
        <f t="shared" si="15"/>
        <v>0.9999999999999956</v>
      </c>
      <c r="G94" s="3">
        <f t="shared" si="17"/>
        <v>1</v>
      </c>
      <c r="H94">
        <f t="shared" si="11"/>
        <v>0</v>
      </c>
      <c r="I94">
        <f t="shared" si="12"/>
        <v>86</v>
      </c>
      <c r="K94">
        <f t="shared" si="18"/>
        <v>0.8600000000000005</v>
      </c>
      <c r="L94">
        <f t="shared" si="13"/>
        <v>0</v>
      </c>
    </row>
    <row r="95" spans="3:12" ht="12.75">
      <c r="C95">
        <f t="shared" si="16"/>
        <v>87</v>
      </c>
      <c r="D95" s="3">
        <f t="shared" si="14"/>
        <v>5.6092289930040825E-15</v>
      </c>
      <c r="E95" s="3"/>
      <c r="F95" s="3">
        <f t="shared" si="15"/>
        <v>1.000000000000001</v>
      </c>
      <c r="G95" s="3">
        <f t="shared" si="17"/>
        <v>1</v>
      </c>
      <c r="H95">
        <f t="shared" si="11"/>
        <v>0</v>
      </c>
      <c r="I95">
        <f t="shared" si="12"/>
        <v>87</v>
      </c>
      <c r="K95">
        <f t="shared" si="18"/>
        <v>0.8700000000000006</v>
      </c>
      <c r="L95">
        <f t="shared" si="13"/>
        <v>0</v>
      </c>
    </row>
    <row r="96" spans="3:12" ht="12.75">
      <c r="C96">
        <f t="shared" si="16"/>
        <v>88</v>
      </c>
      <c r="D96" s="3">
        <f t="shared" si="14"/>
        <v>8.286361012392381E-16</v>
      </c>
      <c r="E96" s="3"/>
      <c r="F96" s="3">
        <f t="shared" si="15"/>
        <v>1.000000000000002</v>
      </c>
      <c r="G96" s="3">
        <f t="shared" si="17"/>
        <v>1</v>
      </c>
      <c r="H96">
        <f t="shared" si="11"/>
        <v>0</v>
      </c>
      <c r="I96">
        <f t="shared" si="12"/>
        <v>88</v>
      </c>
      <c r="K96">
        <f t="shared" si="18"/>
        <v>0.8800000000000006</v>
      </c>
      <c r="L96">
        <f t="shared" si="13"/>
        <v>0</v>
      </c>
    </row>
    <row r="97" spans="3:12" ht="12.75">
      <c r="C97">
        <f t="shared" si="16"/>
        <v>89</v>
      </c>
      <c r="D97" s="3">
        <f t="shared" si="14"/>
        <v>1.1172621589742587E-16</v>
      </c>
      <c r="E97" s="3"/>
      <c r="F97" s="3">
        <f t="shared" si="15"/>
        <v>1.0000000000000022</v>
      </c>
      <c r="G97" s="3">
        <f t="shared" si="17"/>
        <v>1</v>
      </c>
      <c r="H97">
        <f t="shared" si="11"/>
        <v>0</v>
      </c>
      <c r="I97">
        <f t="shared" si="12"/>
        <v>89</v>
      </c>
      <c r="K97">
        <f t="shared" si="18"/>
        <v>0.8900000000000006</v>
      </c>
      <c r="L97">
        <f t="shared" si="13"/>
        <v>0</v>
      </c>
    </row>
    <row r="98" spans="3:12" ht="12.75">
      <c r="C98">
        <f t="shared" si="16"/>
        <v>90</v>
      </c>
      <c r="D98" s="3">
        <f t="shared" si="14"/>
        <v>1.3655426387463141E-17</v>
      </c>
      <c r="E98" s="3"/>
      <c r="F98" s="3">
        <f t="shared" si="15"/>
        <v>1.0000000000000022</v>
      </c>
      <c r="G98" s="3">
        <f t="shared" si="17"/>
        <v>1</v>
      </c>
      <c r="H98">
        <f t="shared" si="11"/>
        <v>0</v>
      </c>
      <c r="I98">
        <f t="shared" si="12"/>
        <v>90</v>
      </c>
      <c r="K98">
        <f t="shared" si="18"/>
        <v>0.9000000000000006</v>
      </c>
      <c r="L98">
        <f t="shared" si="13"/>
        <v>0</v>
      </c>
    </row>
    <row r="99" spans="3:12" ht="12.75">
      <c r="C99">
        <f t="shared" si="16"/>
        <v>91</v>
      </c>
      <c r="D99" s="3">
        <f t="shared" si="14"/>
        <v>1.5005963063146276E-18</v>
      </c>
      <c r="E99" s="3"/>
      <c r="F99" s="3">
        <f t="shared" si="15"/>
        <v>1.0000000000000022</v>
      </c>
      <c r="G99" s="3">
        <f t="shared" si="17"/>
        <v>1</v>
      </c>
      <c r="H99">
        <f t="shared" si="11"/>
        <v>0</v>
      </c>
      <c r="I99">
        <f t="shared" si="12"/>
        <v>91</v>
      </c>
      <c r="K99">
        <f t="shared" si="18"/>
        <v>0.9100000000000006</v>
      </c>
      <c r="L99">
        <f t="shared" si="13"/>
        <v>0</v>
      </c>
    </row>
    <row r="100" spans="3:12" ht="12.75">
      <c r="C100">
        <f t="shared" si="16"/>
        <v>92</v>
      </c>
      <c r="D100" s="3">
        <f t="shared" si="14"/>
        <v>1.4679746474816984E-19</v>
      </c>
      <c r="E100" s="3"/>
      <c r="F100" s="3">
        <f t="shared" si="15"/>
        <v>1.0000000000000022</v>
      </c>
      <c r="G100" s="3">
        <f t="shared" si="17"/>
        <v>1</v>
      </c>
      <c r="H100">
        <f t="shared" si="11"/>
        <v>0</v>
      </c>
      <c r="I100">
        <f t="shared" si="12"/>
        <v>92</v>
      </c>
      <c r="K100">
        <f t="shared" si="18"/>
        <v>0.9200000000000006</v>
      </c>
      <c r="L100">
        <f t="shared" si="13"/>
        <v>0</v>
      </c>
    </row>
    <row r="101" spans="3:12" ht="12.75">
      <c r="C101">
        <f t="shared" si="16"/>
        <v>93</v>
      </c>
      <c r="D101" s="3">
        <f t="shared" si="14"/>
        <v>1.2627738903068348E-20</v>
      </c>
      <c r="E101" s="3"/>
      <c r="F101" s="3">
        <f t="shared" si="15"/>
        <v>1.0000000000000022</v>
      </c>
      <c r="G101" s="3">
        <f t="shared" si="17"/>
        <v>1</v>
      </c>
      <c r="H101">
        <f t="shared" si="11"/>
        <v>0</v>
      </c>
      <c r="I101">
        <f t="shared" si="12"/>
        <v>93</v>
      </c>
      <c r="K101">
        <f t="shared" si="18"/>
        <v>0.9300000000000006</v>
      </c>
      <c r="L101">
        <f t="shared" si="13"/>
        <v>0</v>
      </c>
    </row>
    <row r="102" spans="3:12" ht="12.75">
      <c r="C102">
        <f t="shared" si="16"/>
        <v>94</v>
      </c>
      <c r="D102" s="3">
        <f t="shared" si="14"/>
        <v>9.403635353348757E-22</v>
      </c>
      <c r="E102" s="3"/>
      <c r="F102" s="3">
        <f t="shared" si="15"/>
        <v>1.0000000000000022</v>
      </c>
      <c r="G102" s="3">
        <f t="shared" si="17"/>
        <v>1</v>
      </c>
      <c r="H102">
        <f t="shared" si="11"/>
        <v>0</v>
      </c>
      <c r="I102">
        <f t="shared" si="12"/>
        <v>94</v>
      </c>
      <c r="K102">
        <f t="shared" si="18"/>
        <v>0.9400000000000006</v>
      </c>
      <c r="L102">
        <f t="shared" si="13"/>
        <v>0</v>
      </c>
    </row>
    <row r="103" spans="3:12" ht="12.75">
      <c r="C103">
        <f t="shared" si="16"/>
        <v>95</v>
      </c>
      <c r="D103" s="3">
        <f t="shared" si="14"/>
        <v>5.939138117904548E-23</v>
      </c>
      <c r="E103" s="3"/>
      <c r="F103" s="3">
        <f t="shared" si="15"/>
        <v>1.0000000000000022</v>
      </c>
      <c r="G103" s="3">
        <f t="shared" si="17"/>
        <v>1</v>
      </c>
      <c r="H103">
        <f t="shared" si="11"/>
        <v>0</v>
      </c>
      <c r="I103">
        <f t="shared" si="12"/>
        <v>95</v>
      </c>
      <c r="K103">
        <f t="shared" si="18"/>
        <v>0.9500000000000006</v>
      </c>
      <c r="L103">
        <f t="shared" si="13"/>
        <v>0</v>
      </c>
    </row>
    <row r="104" spans="3:12" ht="12.75">
      <c r="C104">
        <f t="shared" si="16"/>
        <v>96</v>
      </c>
      <c r="D104" s="3">
        <f t="shared" si="14"/>
        <v>3.09330110307528E-24</v>
      </c>
      <c r="E104" s="3"/>
      <c r="F104" s="3">
        <f t="shared" si="15"/>
        <v>1.0000000000000022</v>
      </c>
      <c r="G104" s="3">
        <f t="shared" si="17"/>
        <v>1</v>
      </c>
      <c r="H104">
        <f>IF(G104&lt;=$C$4/2,C104,0)</f>
        <v>0</v>
      </c>
      <c r="I104">
        <f t="shared" si="12"/>
        <v>96</v>
      </c>
      <c r="K104">
        <f t="shared" si="18"/>
        <v>0.9600000000000006</v>
      </c>
      <c r="L104">
        <f>ROUND(BINOMDIST($V$3-1,$C$2,K104,TRUE)-BINOMDIST($S$3,$C$2,K104,TRUE),5)</f>
        <v>0</v>
      </c>
    </row>
    <row r="105" spans="3:12" ht="12.75">
      <c r="C105">
        <f t="shared" si="16"/>
        <v>97</v>
      </c>
      <c r="D105" s="3">
        <f t="shared" si="14"/>
        <v>1.2755880837423814E-25</v>
      </c>
      <c r="E105" s="3"/>
      <c r="F105" s="3">
        <f t="shared" si="15"/>
        <v>1.0000000000000022</v>
      </c>
      <c r="G105" s="3">
        <f t="shared" si="17"/>
        <v>1</v>
      </c>
      <c r="H105">
        <f>IF(G105&lt;=$C$4/2,C105,0)</f>
        <v>0</v>
      </c>
      <c r="I105">
        <f t="shared" si="12"/>
        <v>97</v>
      </c>
      <c r="K105">
        <f t="shared" si="18"/>
        <v>0.9700000000000006</v>
      </c>
      <c r="L105">
        <f>ROUND(BINOMDIST($V$3-1,$C$2,K105,TRUE)-BINOMDIST($S$3,$C$2,K105,TRUE),5)</f>
        <v>0</v>
      </c>
    </row>
    <row r="106" spans="3:12" ht="12.75">
      <c r="C106">
        <f t="shared" si="16"/>
        <v>98</v>
      </c>
      <c r="D106" s="3">
        <f t="shared" si="14"/>
        <v>3.904861480844016E-27</v>
      </c>
      <c r="E106" s="3"/>
      <c r="F106" s="3">
        <f t="shared" si="15"/>
        <v>1.0000000000000022</v>
      </c>
      <c r="G106" s="3">
        <f t="shared" si="17"/>
        <v>1</v>
      </c>
      <c r="H106">
        <f>IF(G106&lt;=$C$4/2,C106,0)</f>
        <v>0</v>
      </c>
      <c r="I106">
        <f t="shared" si="12"/>
        <v>98</v>
      </c>
      <c r="K106">
        <f t="shared" si="18"/>
        <v>0.9800000000000006</v>
      </c>
      <c r="L106">
        <f>ROUND(BINOMDIST($V$3-1,$C$2,K106,TRUE)-BINOMDIST($S$3,$C$2,K106,TRUE),5)</f>
        <v>0</v>
      </c>
    </row>
    <row r="107" spans="3:12" ht="12.75">
      <c r="C107">
        <f t="shared" si="16"/>
        <v>99</v>
      </c>
      <c r="D107" s="3">
        <f t="shared" si="14"/>
        <v>7.88860905221012E-29</v>
      </c>
      <c r="E107" s="3"/>
      <c r="F107" s="3">
        <f t="shared" si="15"/>
        <v>1.0000000000000022</v>
      </c>
      <c r="G107" s="3">
        <f t="shared" si="17"/>
        <v>1</v>
      </c>
      <c r="H107">
        <f>IF(G107&lt;=$C$4/2,C107,0)</f>
        <v>0</v>
      </c>
      <c r="I107">
        <f t="shared" si="12"/>
        <v>99</v>
      </c>
      <c r="K107">
        <f t="shared" si="18"/>
        <v>0.9900000000000007</v>
      </c>
      <c r="L107">
        <f>ROUND(BINOMDIST($V$3-1,$C$2,K107,TRUE)-BINOMDIST($S$3,$C$2,K107,TRUE),5)</f>
        <v>0</v>
      </c>
    </row>
    <row r="108" spans="3:9" ht="12.75">
      <c r="C108">
        <f t="shared" si="16"/>
        <v>100</v>
      </c>
      <c r="D108" s="3">
        <f t="shared" si="14"/>
        <v>7.888609052210105E-31</v>
      </c>
      <c r="E108" s="3"/>
      <c r="F108" s="3">
        <f t="shared" si="15"/>
        <v>1.0000000000000022</v>
      </c>
      <c r="G108" s="3">
        <f t="shared" si="17"/>
        <v>1</v>
      </c>
      <c r="H108">
        <f>IF(G108&lt;=$C$4/2,C108,0)</f>
        <v>0</v>
      </c>
      <c r="I108">
        <f t="shared" si="12"/>
        <v>100</v>
      </c>
    </row>
  </sheetData>
  <conditionalFormatting sqref="F8:G108">
    <cfRule type="cellIs" priority="1" dxfId="0" operator="lessThanOrEqual" stopIfTrue="1">
      <formula>$C$4/2</formula>
    </cfRule>
    <cfRule type="cellIs" priority="2" dxfId="0" operator="greaterThanOrEqual" stopIfTrue="1">
      <formula>1-$C$4/2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P54" sqref="P54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8.00390625" style="0" customWidth="1"/>
    <col min="4" max="4" width="12.421875" style="0" bestFit="1" customWidth="1"/>
    <col min="5" max="5" width="4.140625" style="0" customWidth="1"/>
    <col min="6" max="6" width="0.9921875" style="0" customWidth="1"/>
    <col min="7" max="7" width="12.421875" style="0" bestFit="1" customWidth="1"/>
    <col min="8" max="8" width="8.421875" style="0" customWidth="1"/>
    <col min="9" max="9" width="9.00390625" style="0" customWidth="1"/>
    <col min="10" max="10" width="5.28125" style="0" customWidth="1"/>
    <col min="11" max="12" width="9.00390625" style="0" customWidth="1"/>
    <col min="13" max="13" width="5.7109375" style="0" customWidth="1"/>
    <col min="17" max="17" width="2.421875" style="0" customWidth="1"/>
    <col min="18" max="18" width="10.7109375" style="0" customWidth="1"/>
  </cols>
  <sheetData>
    <row r="1" ht="13.5" thickBot="1"/>
    <row r="2" spans="2:21" s="2" customFormat="1" ht="18">
      <c r="B2" s="7" t="s">
        <v>14</v>
      </c>
      <c r="C2" s="8">
        <v>100</v>
      </c>
      <c r="K2" s="31" t="s">
        <v>10</v>
      </c>
      <c r="R2" s="20" t="s">
        <v>12</v>
      </c>
      <c r="S2" s="16" t="s">
        <v>13</v>
      </c>
      <c r="T2" s="26" t="s">
        <v>17</v>
      </c>
      <c r="U2" s="25" t="s">
        <v>13</v>
      </c>
    </row>
    <row r="3" spans="2:21" s="2" customFormat="1" ht="18.75" thickBot="1">
      <c r="B3" s="11" t="s">
        <v>19</v>
      </c>
      <c r="C3" s="12">
        <f>G3/100</f>
        <v>0.5</v>
      </c>
      <c r="G3" s="6">
        <v>50</v>
      </c>
      <c r="R3" s="22">
        <v>0</v>
      </c>
      <c r="S3" s="14">
        <f>T3-1</f>
        <v>56</v>
      </c>
      <c r="T3" s="32">
        <f>MIN(I8:I108)+1</f>
        <v>57</v>
      </c>
      <c r="U3" s="27">
        <f>C2</f>
        <v>100</v>
      </c>
    </row>
    <row r="4" spans="2:21" ht="18.75" thickBot="1">
      <c r="B4" s="13" t="s">
        <v>16</v>
      </c>
      <c r="C4" s="10">
        <f>G4/100</f>
        <v>0.1</v>
      </c>
      <c r="G4">
        <v>10</v>
      </c>
      <c r="T4" s="30" t="s">
        <v>20</v>
      </c>
      <c r="U4" s="30">
        <f>ROUND(1-BINOMDIST($S$3,$C$2,$C$3,TRUE),5)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7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I8">
        <f>IF(G8&gt;=1-$C$4,C8,100)</f>
        <v>100</v>
      </c>
      <c r="N8">
        <v>0</v>
      </c>
      <c r="O8">
        <v>1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I9">
        <f aca="true" t="shared" si="2" ref="I9:I72">IF(G9&gt;=1-$C$4,C9,100)</f>
        <v>100</v>
      </c>
      <c r="K9">
        <f>K8+0.01</f>
        <v>0.01</v>
      </c>
      <c r="L9">
        <f aca="true" t="shared" si="3" ref="L9:L72">ROUND(BINOMDIST($T$3-1,$C$2,K9,TRUE),5)</f>
        <v>1</v>
      </c>
      <c r="N9">
        <v>100</v>
      </c>
      <c r="O9">
        <v>1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I10">
        <f t="shared" si="2"/>
        <v>100</v>
      </c>
      <c r="K10">
        <f aca="true" t="shared" si="6" ref="K10:K73">K9+0.01</f>
        <v>0.02</v>
      </c>
      <c r="L10">
        <f t="shared" si="3"/>
        <v>1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I11">
        <f t="shared" si="2"/>
        <v>100</v>
      </c>
      <c r="K11">
        <f t="shared" si="6"/>
        <v>0.03</v>
      </c>
      <c r="L11">
        <f t="shared" si="3"/>
        <v>1</v>
      </c>
      <c r="N11">
        <v>0</v>
      </c>
      <c r="O11">
        <f>1-C4</f>
        <v>0.9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I12">
        <f t="shared" si="2"/>
        <v>100</v>
      </c>
      <c r="K12">
        <f t="shared" si="6"/>
        <v>0.04</v>
      </c>
      <c r="L12">
        <f t="shared" si="3"/>
        <v>1</v>
      </c>
      <c r="N12">
        <v>100</v>
      </c>
      <c r="O12">
        <f>1-C4</f>
        <v>0.9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I13">
        <f t="shared" si="2"/>
        <v>100</v>
      </c>
      <c r="K13">
        <f t="shared" si="6"/>
        <v>0.05</v>
      </c>
      <c r="L13">
        <f t="shared" si="3"/>
        <v>1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I14">
        <f t="shared" si="2"/>
        <v>100</v>
      </c>
      <c r="K14">
        <f t="shared" si="6"/>
        <v>0.060000000000000005</v>
      </c>
      <c r="L14">
        <f t="shared" si="3"/>
        <v>1</v>
      </c>
      <c r="N14" t="s">
        <v>7</v>
      </c>
      <c r="O14" t="s">
        <v>7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I15">
        <f t="shared" si="2"/>
        <v>100</v>
      </c>
      <c r="K15">
        <f t="shared" si="6"/>
        <v>0.07</v>
      </c>
      <c r="L15">
        <f t="shared" si="3"/>
        <v>1</v>
      </c>
      <c r="N15" t="s">
        <v>7</v>
      </c>
      <c r="O15" t="s">
        <v>7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I16">
        <f t="shared" si="2"/>
        <v>100</v>
      </c>
      <c r="K16">
        <f t="shared" si="6"/>
        <v>0.08</v>
      </c>
      <c r="L16">
        <f t="shared" si="3"/>
        <v>1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I17">
        <f t="shared" si="2"/>
        <v>100</v>
      </c>
      <c r="K17">
        <f t="shared" si="6"/>
        <v>0.09</v>
      </c>
      <c r="L17">
        <f t="shared" si="3"/>
        <v>1</v>
      </c>
      <c r="N17" t="s">
        <v>7</v>
      </c>
      <c r="O17" t="s">
        <v>7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I18">
        <f t="shared" si="2"/>
        <v>100</v>
      </c>
      <c r="K18">
        <f t="shared" si="6"/>
        <v>0.09999999999999999</v>
      </c>
      <c r="L18">
        <f t="shared" si="3"/>
        <v>1</v>
      </c>
      <c r="N18" t="s">
        <v>7</v>
      </c>
      <c r="O18" t="s">
        <v>7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I19">
        <f t="shared" si="2"/>
        <v>100</v>
      </c>
      <c r="K19">
        <f t="shared" si="6"/>
        <v>0.10999999999999999</v>
      </c>
      <c r="L19">
        <f t="shared" si="3"/>
        <v>1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I20">
        <f t="shared" si="2"/>
        <v>100</v>
      </c>
      <c r="K20">
        <f t="shared" si="6"/>
        <v>0.11999999999999998</v>
      </c>
      <c r="L20">
        <f t="shared" si="3"/>
        <v>1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I21">
        <f t="shared" si="2"/>
        <v>100</v>
      </c>
      <c r="K21">
        <f t="shared" si="6"/>
        <v>0.12999999999999998</v>
      </c>
      <c r="L21">
        <f t="shared" si="3"/>
        <v>1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I22">
        <f t="shared" si="2"/>
        <v>100</v>
      </c>
      <c r="K22">
        <f t="shared" si="6"/>
        <v>0.13999999999999999</v>
      </c>
      <c r="L22">
        <f t="shared" si="3"/>
        <v>1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I23">
        <f t="shared" si="2"/>
        <v>100</v>
      </c>
      <c r="K23">
        <f t="shared" si="6"/>
        <v>0.15</v>
      </c>
      <c r="L23">
        <f t="shared" si="3"/>
        <v>1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I24">
        <f t="shared" si="2"/>
        <v>100</v>
      </c>
      <c r="K24">
        <f t="shared" si="6"/>
        <v>0.16</v>
      </c>
      <c r="L24">
        <f t="shared" si="3"/>
        <v>1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I25">
        <f t="shared" si="2"/>
        <v>100</v>
      </c>
      <c r="K25">
        <f t="shared" si="6"/>
        <v>0.17</v>
      </c>
      <c r="L25">
        <f t="shared" si="3"/>
        <v>1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I26">
        <f t="shared" si="2"/>
        <v>100</v>
      </c>
      <c r="K26">
        <f t="shared" si="6"/>
        <v>0.18000000000000002</v>
      </c>
      <c r="L26">
        <f t="shared" si="3"/>
        <v>1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I27">
        <f t="shared" si="2"/>
        <v>100</v>
      </c>
      <c r="K27">
        <f t="shared" si="6"/>
        <v>0.19000000000000003</v>
      </c>
      <c r="L27">
        <f t="shared" si="3"/>
        <v>1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I28">
        <f t="shared" si="2"/>
        <v>100</v>
      </c>
      <c r="K28">
        <f t="shared" si="6"/>
        <v>0.20000000000000004</v>
      </c>
      <c r="L28">
        <f t="shared" si="3"/>
        <v>1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I29">
        <f t="shared" si="2"/>
        <v>100</v>
      </c>
      <c r="K29">
        <f t="shared" si="6"/>
        <v>0.21000000000000005</v>
      </c>
      <c r="L29">
        <f t="shared" si="3"/>
        <v>1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I30">
        <f t="shared" si="2"/>
        <v>100</v>
      </c>
      <c r="K30">
        <f t="shared" si="6"/>
        <v>0.22000000000000006</v>
      </c>
      <c r="L30">
        <f t="shared" si="3"/>
        <v>1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I31">
        <f t="shared" si="2"/>
        <v>100</v>
      </c>
      <c r="K31">
        <f t="shared" si="6"/>
        <v>0.23000000000000007</v>
      </c>
      <c r="L31">
        <f t="shared" si="3"/>
        <v>1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I32">
        <f t="shared" si="2"/>
        <v>100</v>
      </c>
      <c r="K32">
        <f t="shared" si="6"/>
        <v>0.24000000000000007</v>
      </c>
      <c r="L32">
        <f t="shared" si="3"/>
        <v>1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I33">
        <f t="shared" si="2"/>
        <v>100</v>
      </c>
      <c r="K33">
        <f t="shared" si="6"/>
        <v>0.25000000000000006</v>
      </c>
      <c r="L33">
        <f t="shared" si="3"/>
        <v>1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I34">
        <f t="shared" si="2"/>
        <v>100</v>
      </c>
      <c r="K34">
        <f t="shared" si="6"/>
        <v>0.26000000000000006</v>
      </c>
      <c r="L34">
        <f t="shared" si="3"/>
        <v>1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I35">
        <f t="shared" si="2"/>
        <v>100</v>
      </c>
      <c r="K35">
        <f t="shared" si="6"/>
        <v>0.2700000000000001</v>
      </c>
      <c r="L35">
        <f t="shared" si="3"/>
        <v>1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I36">
        <f t="shared" si="2"/>
        <v>100</v>
      </c>
      <c r="K36">
        <f t="shared" si="6"/>
        <v>0.2800000000000001</v>
      </c>
      <c r="L36">
        <f t="shared" si="3"/>
        <v>1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I37">
        <f t="shared" si="2"/>
        <v>100</v>
      </c>
      <c r="K37">
        <f t="shared" si="6"/>
        <v>0.2900000000000001</v>
      </c>
      <c r="L37">
        <f t="shared" si="3"/>
        <v>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I38">
        <f t="shared" si="2"/>
        <v>100</v>
      </c>
      <c r="K38">
        <f t="shared" si="6"/>
        <v>0.3000000000000001</v>
      </c>
      <c r="L38">
        <f t="shared" si="3"/>
        <v>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I39">
        <f t="shared" si="2"/>
        <v>100</v>
      </c>
      <c r="K39">
        <f t="shared" si="6"/>
        <v>0.3100000000000001</v>
      </c>
      <c r="L39">
        <f t="shared" si="3"/>
        <v>1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I40">
        <f t="shared" si="2"/>
        <v>100</v>
      </c>
      <c r="K40">
        <f t="shared" si="6"/>
        <v>0.3200000000000001</v>
      </c>
      <c r="L40">
        <f t="shared" si="3"/>
        <v>1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I41">
        <f t="shared" si="2"/>
        <v>100</v>
      </c>
      <c r="K41">
        <f t="shared" si="6"/>
        <v>0.3300000000000001</v>
      </c>
      <c r="L41">
        <f t="shared" si="3"/>
        <v>1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I42">
        <f t="shared" si="2"/>
        <v>100</v>
      </c>
      <c r="K42">
        <f t="shared" si="6"/>
        <v>0.34000000000000014</v>
      </c>
      <c r="L42">
        <f t="shared" si="3"/>
        <v>1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I43">
        <f t="shared" si="2"/>
        <v>100</v>
      </c>
      <c r="K43">
        <f t="shared" si="6"/>
        <v>0.35000000000000014</v>
      </c>
      <c r="L43">
        <f t="shared" si="3"/>
        <v>0.99999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I44">
        <f t="shared" si="2"/>
        <v>100</v>
      </c>
      <c r="K44">
        <f t="shared" si="6"/>
        <v>0.36000000000000015</v>
      </c>
      <c r="L44">
        <f t="shared" si="3"/>
        <v>0.99998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I45">
        <f t="shared" si="2"/>
        <v>100</v>
      </c>
      <c r="K45">
        <f t="shared" si="6"/>
        <v>0.37000000000000016</v>
      </c>
      <c r="L45">
        <f t="shared" si="3"/>
        <v>0.99996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I46">
        <f t="shared" si="2"/>
        <v>100</v>
      </c>
      <c r="K46">
        <f t="shared" si="6"/>
        <v>0.38000000000000017</v>
      </c>
      <c r="L46">
        <f t="shared" si="3"/>
        <v>0.99991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I47">
        <f t="shared" si="2"/>
        <v>100</v>
      </c>
      <c r="K47">
        <f t="shared" si="6"/>
        <v>0.3900000000000002</v>
      </c>
      <c r="L47">
        <f t="shared" si="3"/>
        <v>0.9998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I48">
        <f t="shared" si="2"/>
        <v>100</v>
      </c>
      <c r="K48">
        <f t="shared" si="6"/>
        <v>0.4000000000000002</v>
      </c>
      <c r="L48">
        <f t="shared" si="3"/>
        <v>0.99956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I49">
        <f t="shared" si="2"/>
        <v>100</v>
      </c>
      <c r="K49">
        <f t="shared" si="6"/>
        <v>0.4100000000000002</v>
      </c>
      <c r="L49">
        <f t="shared" si="3"/>
        <v>0.9991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I50">
        <f t="shared" si="2"/>
        <v>100</v>
      </c>
      <c r="K50">
        <f t="shared" si="6"/>
        <v>0.4200000000000002</v>
      </c>
      <c r="L50">
        <f t="shared" si="3"/>
        <v>0.99823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I51">
        <f t="shared" si="2"/>
        <v>100</v>
      </c>
      <c r="K51">
        <f t="shared" si="6"/>
        <v>0.4300000000000002</v>
      </c>
      <c r="L51">
        <f t="shared" si="3"/>
        <v>0.99665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I52">
        <f t="shared" si="2"/>
        <v>100</v>
      </c>
      <c r="K52">
        <f t="shared" si="6"/>
        <v>0.4400000000000002</v>
      </c>
      <c r="L52">
        <f t="shared" si="3"/>
        <v>0.99393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I53">
        <f t="shared" si="2"/>
        <v>100</v>
      </c>
      <c r="K53">
        <f t="shared" si="6"/>
        <v>0.45000000000000023</v>
      </c>
      <c r="L53">
        <f t="shared" si="3"/>
        <v>0.98943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I54">
        <f t="shared" si="2"/>
        <v>100</v>
      </c>
      <c r="K54">
        <f t="shared" si="6"/>
        <v>0.46000000000000024</v>
      </c>
      <c r="L54">
        <f t="shared" si="3"/>
        <v>0.98229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I55">
        <f t="shared" si="2"/>
        <v>100</v>
      </c>
      <c r="K55">
        <f t="shared" si="6"/>
        <v>0.47000000000000025</v>
      </c>
      <c r="L55">
        <f t="shared" si="3"/>
        <v>0.97144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I56">
        <f t="shared" si="2"/>
        <v>100</v>
      </c>
      <c r="K56">
        <f t="shared" si="6"/>
        <v>0.48000000000000026</v>
      </c>
      <c r="L56">
        <f t="shared" si="3"/>
        <v>0.95558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I57">
        <f t="shared" si="2"/>
        <v>100</v>
      </c>
      <c r="K57">
        <f t="shared" si="6"/>
        <v>0.49000000000000027</v>
      </c>
      <c r="L57">
        <f t="shared" si="3"/>
        <v>0.93332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I58">
        <f t="shared" si="2"/>
        <v>100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I59">
        <f t="shared" si="2"/>
        <v>100</v>
      </c>
      <c r="K59">
        <f t="shared" si="6"/>
        <v>0.5100000000000002</v>
      </c>
      <c r="L59">
        <f t="shared" si="3"/>
        <v>0.86445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I60">
        <f t="shared" si="2"/>
        <v>100</v>
      </c>
      <c r="K60">
        <f t="shared" si="6"/>
        <v>0.5200000000000002</v>
      </c>
      <c r="L60">
        <f t="shared" si="3"/>
        <v>0.81602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I61">
        <f t="shared" si="2"/>
        <v>100</v>
      </c>
      <c r="K61">
        <f t="shared" si="6"/>
        <v>0.5300000000000002</v>
      </c>
      <c r="L61">
        <f t="shared" si="3"/>
        <v>0.75801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I62">
        <f t="shared" si="2"/>
        <v>100</v>
      </c>
      <c r="K62">
        <f t="shared" si="6"/>
        <v>0.5400000000000003</v>
      </c>
      <c r="L62">
        <f t="shared" si="3"/>
        <v>0.69121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I63">
        <f t="shared" si="2"/>
        <v>100</v>
      </c>
      <c r="K63">
        <f t="shared" si="6"/>
        <v>0.5500000000000003</v>
      </c>
      <c r="L63">
        <f t="shared" si="3"/>
        <v>0.61723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I64">
        <f t="shared" si="2"/>
        <v>56</v>
      </c>
      <c r="K64">
        <f t="shared" si="6"/>
        <v>0.5600000000000003</v>
      </c>
      <c r="L64">
        <f t="shared" si="3"/>
        <v>0.53849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I65">
        <f t="shared" si="2"/>
        <v>57</v>
      </c>
      <c r="K65">
        <f t="shared" si="6"/>
        <v>0.5700000000000003</v>
      </c>
      <c r="L65">
        <f t="shared" si="3"/>
        <v>0.45795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I66">
        <f t="shared" si="2"/>
        <v>58</v>
      </c>
      <c r="K66">
        <f t="shared" si="6"/>
        <v>0.5800000000000003</v>
      </c>
      <c r="L66">
        <f t="shared" si="3"/>
        <v>0.37881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I67">
        <f t="shared" si="2"/>
        <v>59</v>
      </c>
      <c r="K67">
        <f t="shared" si="6"/>
        <v>0.5900000000000003</v>
      </c>
      <c r="L67">
        <f t="shared" si="3"/>
        <v>0.30414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I68">
        <f t="shared" si="2"/>
        <v>60</v>
      </c>
      <c r="K68">
        <f t="shared" si="6"/>
        <v>0.6000000000000003</v>
      </c>
      <c r="L68">
        <f t="shared" si="3"/>
        <v>0.23653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I69">
        <f t="shared" si="2"/>
        <v>61</v>
      </c>
      <c r="K69">
        <f t="shared" si="6"/>
        <v>0.6100000000000003</v>
      </c>
      <c r="L69">
        <f t="shared" si="3"/>
        <v>0.17783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I70">
        <f t="shared" si="2"/>
        <v>62</v>
      </c>
      <c r="K70">
        <f t="shared" si="6"/>
        <v>0.6200000000000003</v>
      </c>
      <c r="L70">
        <f t="shared" si="3"/>
        <v>0.12899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I71">
        <f t="shared" si="2"/>
        <v>63</v>
      </c>
      <c r="K71">
        <f t="shared" si="6"/>
        <v>0.6300000000000003</v>
      </c>
      <c r="L71">
        <f t="shared" si="3"/>
        <v>0.09009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I72">
        <f t="shared" si="2"/>
        <v>64</v>
      </c>
      <c r="K72">
        <f t="shared" si="6"/>
        <v>0.6400000000000003</v>
      </c>
      <c r="L72">
        <f t="shared" si="3"/>
        <v>0.06046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I73">
        <f aca="true" t="shared" si="9" ref="I73:I108">IF(G73&gt;=1-$C$4,C73,100)</f>
        <v>65</v>
      </c>
      <c r="K73">
        <f t="shared" si="6"/>
        <v>0.6500000000000004</v>
      </c>
      <c r="L73">
        <f aca="true" t="shared" si="10" ref="L73:L107">ROUND(BINOMDIST($T$3-1,$C$2,K73,TRUE),5)</f>
        <v>0.03891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I74">
        <f t="shared" si="9"/>
        <v>66</v>
      </c>
      <c r="K74">
        <f aca="true" t="shared" si="13" ref="K74:K107">K73+0.01</f>
        <v>0.6600000000000004</v>
      </c>
      <c r="L74">
        <f t="shared" si="10"/>
        <v>0.02397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I75">
        <f t="shared" si="9"/>
        <v>67</v>
      </c>
      <c r="K75">
        <f t="shared" si="13"/>
        <v>0.6700000000000004</v>
      </c>
      <c r="L75">
        <f t="shared" si="10"/>
        <v>0.01409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I76">
        <f t="shared" si="9"/>
        <v>68</v>
      </c>
      <c r="K76">
        <f t="shared" si="13"/>
        <v>0.6800000000000004</v>
      </c>
      <c r="L76">
        <f t="shared" si="10"/>
        <v>0.00789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I77">
        <f t="shared" si="9"/>
        <v>69</v>
      </c>
      <c r="K77">
        <f t="shared" si="13"/>
        <v>0.6900000000000004</v>
      </c>
      <c r="L77">
        <f t="shared" si="10"/>
        <v>0.0042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I78">
        <f t="shared" si="9"/>
        <v>70</v>
      </c>
      <c r="K78">
        <f t="shared" si="13"/>
        <v>0.7000000000000004</v>
      </c>
      <c r="L78">
        <f t="shared" si="10"/>
        <v>0.00211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I79">
        <f t="shared" si="9"/>
        <v>71</v>
      </c>
      <c r="K79">
        <f t="shared" si="13"/>
        <v>0.7100000000000004</v>
      </c>
      <c r="L79">
        <f t="shared" si="10"/>
        <v>0.00101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I80">
        <f t="shared" si="9"/>
        <v>72</v>
      </c>
      <c r="K80">
        <f t="shared" si="13"/>
        <v>0.7200000000000004</v>
      </c>
      <c r="L80">
        <f t="shared" si="10"/>
        <v>0.00045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I81">
        <f t="shared" si="9"/>
        <v>73</v>
      </c>
      <c r="K81">
        <f t="shared" si="13"/>
        <v>0.7300000000000004</v>
      </c>
      <c r="L81">
        <f t="shared" si="10"/>
        <v>0.00019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I82">
        <f t="shared" si="9"/>
        <v>74</v>
      </c>
      <c r="K82">
        <f t="shared" si="13"/>
        <v>0.7400000000000004</v>
      </c>
      <c r="L82">
        <f t="shared" si="10"/>
        <v>7E-05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I83">
        <f t="shared" si="9"/>
        <v>75</v>
      </c>
      <c r="K83">
        <f t="shared" si="13"/>
        <v>0.7500000000000004</v>
      </c>
      <c r="L83">
        <f t="shared" si="10"/>
        <v>3E-05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I84">
        <f t="shared" si="9"/>
        <v>76</v>
      </c>
      <c r="K84">
        <f t="shared" si="13"/>
        <v>0.7600000000000005</v>
      </c>
      <c r="L84">
        <f t="shared" si="10"/>
        <v>1E-05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I85">
        <f t="shared" si="9"/>
        <v>77</v>
      </c>
      <c r="K85">
        <f t="shared" si="13"/>
        <v>0.7700000000000005</v>
      </c>
      <c r="L85">
        <f t="shared" si="10"/>
        <v>0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I86">
        <f t="shared" si="9"/>
        <v>78</v>
      </c>
      <c r="K86">
        <f t="shared" si="13"/>
        <v>0.7800000000000005</v>
      </c>
      <c r="L86">
        <f t="shared" si="10"/>
        <v>0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I87">
        <f t="shared" si="9"/>
        <v>79</v>
      </c>
      <c r="K87">
        <f t="shared" si="13"/>
        <v>0.7900000000000005</v>
      </c>
      <c r="L87">
        <f t="shared" si="10"/>
        <v>0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I88">
        <f t="shared" si="9"/>
        <v>80</v>
      </c>
      <c r="K88">
        <f t="shared" si="13"/>
        <v>0.8000000000000005</v>
      </c>
      <c r="L88">
        <f t="shared" si="10"/>
        <v>0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I89">
        <f t="shared" si="9"/>
        <v>81</v>
      </c>
      <c r="K89">
        <f t="shared" si="13"/>
        <v>0.8100000000000005</v>
      </c>
      <c r="L89">
        <f t="shared" si="10"/>
        <v>0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I90">
        <f t="shared" si="9"/>
        <v>82</v>
      </c>
      <c r="K90">
        <f t="shared" si="13"/>
        <v>0.8200000000000005</v>
      </c>
      <c r="L90">
        <f t="shared" si="10"/>
        <v>0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I91">
        <f t="shared" si="9"/>
        <v>83</v>
      </c>
      <c r="K91">
        <f t="shared" si="13"/>
        <v>0.8300000000000005</v>
      </c>
      <c r="L91">
        <f t="shared" si="10"/>
        <v>0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I92">
        <f t="shared" si="9"/>
        <v>84</v>
      </c>
      <c r="K92">
        <f t="shared" si="13"/>
        <v>0.8400000000000005</v>
      </c>
      <c r="L92">
        <f t="shared" si="10"/>
        <v>0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I93">
        <f t="shared" si="9"/>
        <v>85</v>
      </c>
      <c r="K93">
        <f t="shared" si="13"/>
        <v>0.8500000000000005</v>
      </c>
      <c r="L93">
        <f t="shared" si="10"/>
        <v>0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I94">
        <f t="shared" si="9"/>
        <v>86</v>
      </c>
      <c r="K94">
        <f t="shared" si="13"/>
        <v>0.8600000000000005</v>
      </c>
      <c r="L94">
        <f t="shared" si="10"/>
        <v>0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I95">
        <f t="shared" si="9"/>
        <v>87</v>
      </c>
      <c r="K95">
        <f t="shared" si="13"/>
        <v>0.8700000000000006</v>
      </c>
      <c r="L95">
        <f t="shared" si="10"/>
        <v>0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I96">
        <f t="shared" si="9"/>
        <v>88</v>
      </c>
      <c r="K96">
        <f t="shared" si="13"/>
        <v>0.8800000000000006</v>
      </c>
      <c r="L96">
        <f t="shared" si="10"/>
        <v>0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I97">
        <f t="shared" si="9"/>
        <v>89</v>
      </c>
      <c r="K97">
        <f t="shared" si="13"/>
        <v>0.8900000000000006</v>
      </c>
      <c r="L97">
        <f t="shared" si="10"/>
        <v>0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I98">
        <f t="shared" si="9"/>
        <v>90</v>
      </c>
      <c r="K98">
        <f t="shared" si="13"/>
        <v>0.9000000000000006</v>
      </c>
      <c r="L98">
        <f t="shared" si="10"/>
        <v>0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I99">
        <f t="shared" si="9"/>
        <v>91</v>
      </c>
      <c r="K99">
        <f t="shared" si="13"/>
        <v>0.9100000000000006</v>
      </c>
      <c r="L99">
        <f t="shared" si="10"/>
        <v>0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I100">
        <f t="shared" si="9"/>
        <v>92</v>
      </c>
      <c r="K100">
        <f t="shared" si="13"/>
        <v>0.9200000000000006</v>
      </c>
      <c r="L100">
        <f t="shared" si="10"/>
        <v>0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I101">
        <f t="shared" si="9"/>
        <v>93</v>
      </c>
      <c r="K101">
        <f t="shared" si="13"/>
        <v>0.9300000000000006</v>
      </c>
      <c r="L101">
        <f t="shared" si="10"/>
        <v>0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I102">
        <f t="shared" si="9"/>
        <v>94</v>
      </c>
      <c r="K102">
        <f t="shared" si="13"/>
        <v>0.9400000000000006</v>
      </c>
      <c r="L102">
        <f t="shared" si="10"/>
        <v>0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I103">
        <f t="shared" si="9"/>
        <v>95</v>
      </c>
      <c r="K103">
        <f t="shared" si="13"/>
        <v>0.9500000000000006</v>
      </c>
      <c r="L103">
        <f t="shared" si="10"/>
        <v>0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I104">
        <f t="shared" si="9"/>
        <v>96</v>
      </c>
      <c r="K104">
        <f t="shared" si="13"/>
        <v>0.9600000000000006</v>
      </c>
      <c r="L104">
        <f t="shared" si="10"/>
        <v>0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I105">
        <f t="shared" si="9"/>
        <v>97</v>
      </c>
      <c r="K105">
        <f t="shared" si="13"/>
        <v>0.9700000000000006</v>
      </c>
      <c r="L105">
        <f t="shared" si="10"/>
        <v>0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I106">
        <f t="shared" si="9"/>
        <v>98</v>
      </c>
      <c r="K106">
        <f t="shared" si="13"/>
        <v>0.9800000000000006</v>
      </c>
      <c r="L106">
        <f t="shared" si="10"/>
        <v>0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I107">
        <f t="shared" si="9"/>
        <v>99</v>
      </c>
      <c r="K107">
        <f t="shared" si="13"/>
        <v>0.9900000000000007</v>
      </c>
      <c r="L107">
        <f t="shared" si="10"/>
        <v>0</v>
      </c>
    </row>
    <row r="108" spans="3:9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I108">
        <f t="shared" si="9"/>
        <v>100</v>
      </c>
    </row>
  </sheetData>
  <conditionalFormatting sqref="F8:G108">
    <cfRule type="cellIs" priority="1" dxfId="0" operator="greaterThanOrEqual" stopIfTrue="1">
      <formula>1-$C$4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T57" sqref="T57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421875" style="0" customWidth="1"/>
    <col min="7" max="7" width="12.421875" style="0" bestFit="1" customWidth="1"/>
    <col min="8" max="8" width="8.421875" style="0" customWidth="1"/>
    <col min="9" max="9" width="9.00390625" style="0" customWidth="1"/>
    <col min="10" max="10" width="5.28125" style="0" customWidth="1"/>
    <col min="11" max="12" width="9.00390625" style="0" customWidth="1"/>
    <col min="13" max="13" width="5.7109375" style="0" customWidth="1"/>
    <col min="16" max="16" width="1.8515625" style="0" customWidth="1"/>
    <col min="17" max="17" width="2.28125" style="0" customWidth="1"/>
    <col min="18" max="18" width="11.140625" style="0" customWidth="1"/>
  </cols>
  <sheetData>
    <row r="1" ht="13.5" thickBot="1"/>
    <row r="2" spans="2:21" s="2" customFormat="1" ht="18">
      <c r="B2" s="7" t="s">
        <v>14</v>
      </c>
      <c r="C2" s="8">
        <v>100</v>
      </c>
      <c r="K2" s="31" t="s">
        <v>11</v>
      </c>
      <c r="R2" s="26" t="s">
        <v>17</v>
      </c>
      <c r="S2" s="25" t="s">
        <v>13</v>
      </c>
      <c r="T2" s="20" t="s">
        <v>12</v>
      </c>
      <c r="U2" s="21" t="s">
        <v>13</v>
      </c>
    </row>
    <row r="3" spans="2:21" s="2" customFormat="1" ht="18.75" thickBot="1">
      <c r="B3" s="11" t="s">
        <v>15</v>
      </c>
      <c r="C3" s="12">
        <f>G3/100</f>
        <v>0.5</v>
      </c>
      <c r="G3" s="6">
        <v>50</v>
      </c>
      <c r="R3" s="24">
        <v>0</v>
      </c>
      <c r="S3" s="19">
        <f>MAX(H8:H108)</f>
        <v>43</v>
      </c>
      <c r="T3" s="22">
        <f>S3+1</f>
        <v>44</v>
      </c>
      <c r="U3" s="23">
        <f>C2</f>
        <v>100</v>
      </c>
    </row>
    <row r="4" spans="2:19" ht="18.75" thickBot="1">
      <c r="B4" s="13" t="s">
        <v>16</v>
      </c>
      <c r="C4" s="10">
        <f>G4/100</f>
        <v>0.1</v>
      </c>
      <c r="G4">
        <v>10</v>
      </c>
      <c r="R4" s="30" t="s">
        <v>20</v>
      </c>
      <c r="S4" s="30">
        <f>ROUND(BINOMDIST($S$3,$C$2,$C$3,TRUE),5)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7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>IF(G8&lt;=$C$4,C8,0)</f>
        <v>0</v>
      </c>
      <c r="N8">
        <v>0</v>
      </c>
      <c r="O8">
        <v>0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H9">
        <f aca="true" t="shared" si="2" ref="H9:H72">IF(G9&lt;=$C$4,C9,0)</f>
        <v>1</v>
      </c>
      <c r="K9">
        <v>0.01</v>
      </c>
      <c r="L9">
        <f aca="true" t="shared" si="3" ref="L9:L72">ROUND(1-BINOMDIST($S$3,$C$2,K9,TRUE),5)</f>
        <v>0</v>
      </c>
      <c r="N9">
        <v>100</v>
      </c>
      <c r="O9">
        <v>0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H10">
        <f t="shared" si="2"/>
        <v>2</v>
      </c>
      <c r="K10">
        <f aca="true" t="shared" si="6" ref="K10:K73">K9+0.01</f>
        <v>0.02</v>
      </c>
      <c r="L10">
        <f t="shared" si="3"/>
        <v>0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H11">
        <f t="shared" si="2"/>
        <v>3</v>
      </c>
      <c r="K11">
        <f t="shared" si="6"/>
        <v>0.03</v>
      </c>
      <c r="L11">
        <f t="shared" si="3"/>
        <v>0</v>
      </c>
      <c r="N11">
        <v>0</v>
      </c>
      <c r="O11">
        <f>C4</f>
        <v>0.1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H12">
        <f t="shared" si="2"/>
        <v>4</v>
      </c>
      <c r="K12">
        <f t="shared" si="6"/>
        <v>0.04</v>
      </c>
      <c r="L12">
        <f t="shared" si="3"/>
        <v>0</v>
      </c>
      <c r="N12">
        <v>100</v>
      </c>
      <c r="O12">
        <f>C4</f>
        <v>0.1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H13">
        <f t="shared" si="2"/>
        <v>5</v>
      </c>
      <c r="K13">
        <f t="shared" si="6"/>
        <v>0.05</v>
      </c>
      <c r="L13">
        <f t="shared" si="3"/>
        <v>0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H14">
        <f t="shared" si="2"/>
        <v>6</v>
      </c>
      <c r="K14">
        <f t="shared" si="6"/>
        <v>0.060000000000000005</v>
      </c>
      <c r="L14">
        <f t="shared" si="3"/>
        <v>0</v>
      </c>
      <c r="N14" t="s">
        <v>7</v>
      </c>
      <c r="O14" t="s">
        <v>7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H15">
        <f t="shared" si="2"/>
        <v>7</v>
      </c>
      <c r="K15">
        <f t="shared" si="6"/>
        <v>0.07</v>
      </c>
      <c r="L15">
        <f t="shared" si="3"/>
        <v>0</v>
      </c>
      <c r="N15" t="s">
        <v>7</v>
      </c>
      <c r="O15" t="s">
        <v>7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H16">
        <f t="shared" si="2"/>
        <v>8</v>
      </c>
      <c r="K16">
        <f t="shared" si="6"/>
        <v>0.08</v>
      </c>
      <c r="L16">
        <f t="shared" si="3"/>
        <v>0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H17">
        <f t="shared" si="2"/>
        <v>9</v>
      </c>
      <c r="K17">
        <f t="shared" si="6"/>
        <v>0.09</v>
      </c>
      <c r="L17">
        <f t="shared" si="3"/>
        <v>0</v>
      </c>
      <c r="N17" t="s">
        <v>7</v>
      </c>
      <c r="O17" t="s">
        <v>7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H18">
        <f t="shared" si="2"/>
        <v>10</v>
      </c>
      <c r="K18">
        <f t="shared" si="6"/>
        <v>0.09999999999999999</v>
      </c>
      <c r="L18">
        <f t="shared" si="3"/>
        <v>0</v>
      </c>
      <c r="N18" t="s">
        <v>7</v>
      </c>
      <c r="O18" t="s">
        <v>7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H19">
        <f t="shared" si="2"/>
        <v>11</v>
      </c>
      <c r="K19">
        <f t="shared" si="6"/>
        <v>0.10999999999999999</v>
      </c>
      <c r="L19">
        <f t="shared" si="3"/>
        <v>0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H20">
        <f t="shared" si="2"/>
        <v>12</v>
      </c>
      <c r="K20">
        <f t="shared" si="6"/>
        <v>0.11999999999999998</v>
      </c>
      <c r="L20">
        <f t="shared" si="3"/>
        <v>0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H21">
        <f t="shared" si="2"/>
        <v>13</v>
      </c>
      <c r="K21">
        <f t="shared" si="6"/>
        <v>0.12999999999999998</v>
      </c>
      <c r="L21">
        <f t="shared" si="3"/>
        <v>0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H22">
        <f t="shared" si="2"/>
        <v>14</v>
      </c>
      <c r="K22">
        <f t="shared" si="6"/>
        <v>0.13999999999999999</v>
      </c>
      <c r="L22">
        <f t="shared" si="3"/>
        <v>0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H23">
        <f t="shared" si="2"/>
        <v>15</v>
      </c>
      <c r="K23">
        <f t="shared" si="6"/>
        <v>0.15</v>
      </c>
      <c r="L23">
        <f t="shared" si="3"/>
        <v>0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H24">
        <f t="shared" si="2"/>
        <v>16</v>
      </c>
      <c r="K24">
        <f t="shared" si="6"/>
        <v>0.16</v>
      </c>
      <c r="L24">
        <f t="shared" si="3"/>
        <v>0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H25">
        <f t="shared" si="2"/>
        <v>17</v>
      </c>
      <c r="K25">
        <f t="shared" si="6"/>
        <v>0.17</v>
      </c>
      <c r="L25">
        <f t="shared" si="3"/>
        <v>0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H26">
        <f t="shared" si="2"/>
        <v>18</v>
      </c>
      <c r="K26">
        <f t="shared" si="6"/>
        <v>0.18000000000000002</v>
      </c>
      <c r="L26">
        <f t="shared" si="3"/>
        <v>0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H27">
        <f t="shared" si="2"/>
        <v>19</v>
      </c>
      <c r="K27">
        <f t="shared" si="6"/>
        <v>0.19000000000000003</v>
      </c>
      <c r="L27">
        <f t="shared" si="3"/>
        <v>0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H28">
        <f t="shared" si="2"/>
        <v>20</v>
      </c>
      <c r="K28">
        <f t="shared" si="6"/>
        <v>0.20000000000000004</v>
      </c>
      <c r="L28">
        <f t="shared" si="3"/>
        <v>0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H29">
        <f t="shared" si="2"/>
        <v>21</v>
      </c>
      <c r="K29">
        <f t="shared" si="6"/>
        <v>0.21000000000000005</v>
      </c>
      <c r="L29">
        <f t="shared" si="3"/>
        <v>0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H30">
        <f t="shared" si="2"/>
        <v>22</v>
      </c>
      <c r="K30">
        <f t="shared" si="6"/>
        <v>0.22000000000000006</v>
      </c>
      <c r="L30">
        <f t="shared" si="3"/>
        <v>0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H31">
        <f t="shared" si="2"/>
        <v>23</v>
      </c>
      <c r="K31">
        <f t="shared" si="6"/>
        <v>0.23000000000000007</v>
      </c>
      <c r="L31">
        <f t="shared" si="3"/>
        <v>0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H32">
        <f t="shared" si="2"/>
        <v>24</v>
      </c>
      <c r="K32">
        <f t="shared" si="6"/>
        <v>0.24000000000000007</v>
      </c>
      <c r="L32">
        <f t="shared" si="3"/>
        <v>1E-05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H33">
        <f t="shared" si="2"/>
        <v>25</v>
      </c>
      <c r="K33">
        <f t="shared" si="6"/>
        <v>0.25000000000000006</v>
      </c>
      <c r="L33">
        <f t="shared" si="3"/>
        <v>3E-05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H34">
        <f t="shared" si="2"/>
        <v>26</v>
      </c>
      <c r="K34">
        <f t="shared" si="6"/>
        <v>0.26000000000000006</v>
      </c>
      <c r="L34">
        <f t="shared" si="3"/>
        <v>7E-05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H35">
        <f t="shared" si="2"/>
        <v>27</v>
      </c>
      <c r="K35">
        <f t="shared" si="6"/>
        <v>0.2700000000000001</v>
      </c>
      <c r="L35">
        <f t="shared" si="3"/>
        <v>0.00019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H36">
        <f t="shared" si="2"/>
        <v>28</v>
      </c>
      <c r="K36">
        <f t="shared" si="6"/>
        <v>0.2800000000000001</v>
      </c>
      <c r="L36">
        <f t="shared" si="3"/>
        <v>0.00045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H37">
        <f t="shared" si="2"/>
        <v>29</v>
      </c>
      <c r="K37">
        <f t="shared" si="6"/>
        <v>0.2900000000000001</v>
      </c>
      <c r="L37">
        <f t="shared" si="3"/>
        <v>0.00101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H38">
        <f t="shared" si="2"/>
        <v>30</v>
      </c>
      <c r="K38">
        <f t="shared" si="6"/>
        <v>0.3000000000000001</v>
      </c>
      <c r="L38">
        <f t="shared" si="3"/>
        <v>0.00211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H39">
        <f t="shared" si="2"/>
        <v>31</v>
      </c>
      <c r="K39">
        <f t="shared" si="6"/>
        <v>0.3100000000000001</v>
      </c>
      <c r="L39">
        <f t="shared" si="3"/>
        <v>0.0042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H40">
        <f t="shared" si="2"/>
        <v>32</v>
      </c>
      <c r="K40">
        <f t="shared" si="6"/>
        <v>0.3200000000000001</v>
      </c>
      <c r="L40">
        <f t="shared" si="3"/>
        <v>0.00789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H41">
        <f t="shared" si="2"/>
        <v>33</v>
      </c>
      <c r="K41">
        <f t="shared" si="6"/>
        <v>0.3300000000000001</v>
      </c>
      <c r="L41">
        <f t="shared" si="3"/>
        <v>0.01409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H42">
        <f t="shared" si="2"/>
        <v>34</v>
      </c>
      <c r="K42">
        <f t="shared" si="6"/>
        <v>0.34000000000000014</v>
      </c>
      <c r="L42">
        <f t="shared" si="3"/>
        <v>0.02397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H43">
        <f t="shared" si="2"/>
        <v>35</v>
      </c>
      <c r="K43">
        <f t="shared" si="6"/>
        <v>0.35000000000000014</v>
      </c>
      <c r="L43">
        <f t="shared" si="3"/>
        <v>0.03891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H44">
        <f t="shared" si="2"/>
        <v>36</v>
      </c>
      <c r="K44">
        <f t="shared" si="6"/>
        <v>0.36000000000000015</v>
      </c>
      <c r="L44">
        <f t="shared" si="3"/>
        <v>0.06046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H45">
        <f t="shared" si="2"/>
        <v>37</v>
      </c>
      <c r="K45">
        <f t="shared" si="6"/>
        <v>0.37000000000000016</v>
      </c>
      <c r="L45">
        <f t="shared" si="3"/>
        <v>0.09009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H46">
        <f t="shared" si="2"/>
        <v>38</v>
      </c>
      <c r="K46">
        <f t="shared" si="6"/>
        <v>0.38000000000000017</v>
      </c>
      <c r="L46">
        <f t="shared" si="3"/>
        <v>0.12899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H47">
        <f t="shared" si="2"/>
        <v>39</v>
      </c>
      <c r="K47">
        <f t="shared" si="6"/>
        <v>0.3900000000000002</v>
      </c>
      <c r="L47">
        <f t="shared" si="3"/>
        <v>0.17783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H48">
        <f t="shared" si="2"/>
        <v>40</v>
      </c>
      <c r="K48">
        <f t="shared" si="6"/>
        <v>0.4000000000000002</v>
      </c>
      <c r="L48">
        <f t="shared" si="3"/>
        <v>0.23653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H49">
        <f t="shared" si="2"/>
        <v>41</v>
      </c>
      <c r="K49">
        <f t="shared" si="6"/>
        <v>0.4100000000000002</v>
      </c>
      <c r="L49">
        <f t="shared" si="3"/>
        <v>0.30414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H50">
        <f t="shared" si="2"/>
        <v>42</v>
      </c>
      <c r="K50">
        <f t="shared" si="6"/>
        <v>0.4200000000000002</v>
      </c>
      <c r="L50">
        <f t="shared" si="3"/>
        <v>0.37881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H51">
        <f t="shared" si="2"/>
        <v>43</v>
      </c>
      <c r="K51">
        <f t="shared" si="6"/>
        <v>0.4300000000000002</v>
      </c>
      <c r="L51">
        <f t="shared" si="3"/>
        <v>0.45795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H52">
        <f t="shared" si="2"/>
        <v>0</v>
      </c>
      <c r="K52">
        <f t="shared" si="6"/>
        <v>0.4400000000000002</v>
      </c>
      <c r="L52">
        <f t="shared" si="3"/>
        <v>0.53849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H53">
        <f t="shared" si="2"/>
        <v>0</v>
      </c>
      <c r="K53">
        <f t="shared" si="6"/>
        <v>0.45000000000000023</v>
      </c>
      <c r="L53">
        <f t="shared" si="3"/>
        <v>0.61723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H54">
        <f t="shared" si="2"/>
        <v>0</v>
      </c>
      <c r="K54">
        <f t="shared" si="6"/>
        <v>0.46000000000000024</v>
      </c>
      <c r="L54">
        <f t="shared" si="3"/>
        <v>0.69121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H55">
        <f t="shared" si="2"/>
        <v>0</v>
      </c>
      <c r="K55">
        <f t="shared" si="6"/>
        <v>0.47000000000000025</v>
      </c>
      <c r="L55">
        <f t="shared" si="3"/>
        <v>0.75801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H56">
        <f t="shared" si="2"/>
        <v>0</v>
      </c>
      <c r="K56">
        <f t="shared" si="6"/>
        <v>0.48000000000000026</v>
      </c>
      <c r="L56">
        <f t="shared" si="3"/>
        <v>0.81602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H57">
        <f t="shared" si="2"/>
        <v>0</v>
      </c>
      <c r="K57">
        <f t="shared" si="6"/>
        <v>0.49000000000000027</v>
      </c>
      <c r="L57">
        <f t="shared" si="3"/>
        <v>0.86445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H58">
        <f t="shared" si="2"/>
        <v>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H59">
        <f t="shared" si="2"/>
        <v>0</v>
      </c>
      <c r="K59">
        <f t="shared" si="6"/>
        <v>0.5100000000000002</v>
      </c>
      <c r="L59">
        <f t="shared" si="3"/>
        <v>0.93332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H60">
        <f t="shared" si="2"/>
        <v>0</v>
      </c>
      <c r="K60">
        <f t="shared" si="6"/>
        <v>0.5200000000000002</v>
      </c>
      <c r="L60">
        <f t="shared" si="3"/>
        <v>0.95558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H61">
        <f t="shared" si="2"/>
        <v>0</v>
      </c>
      <c r="K61">
        <f t="shared" si="6"/>
        <v>0.5300000000000002</v>
      </c>
      <c r="L61">
        <f t="shared" si="3"/>
        <v>0.97144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H62">
        <f t="shared" si="2"/>
        <v>0</v>
      </c>
      <c r="K62">
        <f t="shared" si="6"/>
        <v>0.5400000000000003</v>
      </c>
      <c r="L62">
        <f t="shared" si="3"/>
        <v>0.98229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H63">
        <f t="shared" si="2"/>
        <v>0</v>
      </c>
      <c r="K63">
        <f t="shared" si="6"/>
        <v>0.5500000000000003</v>
      </c>
      <c r="L63">
        <f t="shared" si="3"/>
        <v>0.98943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H64">
        <f t="shared" si="2"/>
        <v>0</v>
      </c>
      <c r="K64">
        <f t="shared" si="6"/>
        <v>0.5600000000000003</v>
      </c>
      <c r="L64">
        <f t="shared" si="3"/>
        <v>0.99393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H65">
        <f t="shared" si="2"/>
        <v>0</v>
      </c>
      <c r="K65">
        <f t="shared" si="6"/>
        <v>0.5700000000000003</v>
      </c>
      <c r="L65">
        <f t="shared" si="3"/>
        <v>0.99665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H66">
        <f t="shared" si="2"/>
        <v>0</v>
      </c>
      <c r="K66">
        <f t="shared" si="6"/>
        <v>0.5800000000000003</v>
      </c>
      <c r="L66">
        <f t="shared" si="3"/>
        <v>0.99823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H67">
        <f t="shared" si="2"/>
        <v>0</v>
      </c>
      <c r="K67">
        <f t="shared" si="6"/>
        <v>0.5900000000000003</v>
      </c>
      <c r="L67">
        <f t="shared" si="3"/>
        <v>0.9991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H68">
        <f t="shared" si="2"/>
        <v>0</v>
      </c>
      <c r="K68">
        <f t="shared" si="6"/>
        <v>0.6000000000000003</v>
      </c>
      <c r="L68">
        <f t="shared" si="3"/>
        <v>0.99956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H69">
        <f t="shared" si="2"/>
        <v>0</v>
      </c>
      <c r="K69">
        <f t="shared" si="6"/>
        <v>0.6100000000000003</v>
      </c>
      <c r="L69">
        <f t="shared" si="3"/>
        <v>0.9998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H70">
        <f t="shared" si="2"/>
        <v>0</v>
      </c>
      <c r="K70">
        <f t="shared" si="6"/>
        <v>0.6200000000000003</v>
      </c>
      <c r="L70">
        <f t="shared" si="3"/>
        <v>0.99991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H71">
        <f t="shared" si="2"/>
        <v>0</v>
      </c>
      <c r="K71">
        <f t="shared" si="6"/>
        <v>0.6300000000000003</v>
      </c>
      <c r="L71">
        <f t="shared" si="3"/>
        <v>0.99996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H72">
        <f t="shared" si="2"/>
        <v>0</v>
      </c>
      <c r="K72">
        <f t="shared" si="6"/>
        <v>0.6400000000000003</v>
      </c>
      <c r="L72">
        <f t="shared" si="3"/>
        <v>0.99998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H73">
        <f aca="true" t="shared" si="9" ref="H73:H108">IF(G73&lt;=$C$4,C73,0)</f>
        <v>0</v>
      </c>
      <c r="K73">
        <f t="shared" si="6"/>
        <v>0.6500000000000004</v>
      </c>
      <c r="L73">
        <f aca="true" t="shared" si="10" ref="L73:L107">ROUND(1-BINOMDIST($S$3,$C$2,K73,TRUE),5)</f>
        <v>0.99999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H74">
        <f t="shared" si="9"/>
        <v>0</v>
      </c>
      <c r="K74">
        <f aca="true" t="shared" si="13" ref="K74:K107">K73+0.01</f>
        <v>0.6600000000000004</v>
      </c>
      <c r="L74">
        <f t="shared" si="10"/>
        <v>1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H75">
        <f t="shared" si="9"/>
        <v>0</v>
      </c>
      <c r="K75">
        <f t="shared" si="13"/>
        <v>0.6700000000000004</v>
      </c>
      <c r="L75">
        <f t="shared" si="10"/>
        <v>1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H76">
        <f t="shared" si="9"/>
        <v>0</v>
      </c>
      <c r="K76">
        <f t="shared" si="13"/>
        <v>0.6800000000000004</v>
      </c>
      <c r="L76">
        <f t="shared" si="10"/>
        <v>1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H77">
        <f t="shared" si="9"/>
        <v>0</v>
      </c>
      <c r="K77">
        <f t="shared" si="13"/>
        <v>0.6900000000000004</v>
      </c>
      <c r="L77">
        <f t="shared" si="10"/>
        <v>1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H78">
        <f t="shared" si="9"/>
        <v>0</v>
      </c>
      <c r="K78">
        <f t="shared" si="13"/>
        <v>0.7000000000000004</v>
      </c>
      <c r="L78">
        <f t="shared" si="10"/>
        <v>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H79">
        <f t="shared" si="9"/>
        <v>0</v>
      </c>
      <c r="K79">
        <f t="shared" si="13"/>
        <v>0.7100000000000004</v>
      </c>
      <c r="L79">
        <f t="shared" si="10"/>
        <v>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H80">
        <f t="shared" si="9"/>
        <v>0</v>
      </c>
      <c r="K80">
        <f t="shared" si="13"/>
        <v>0.7200000000000004</v>
      </c>
      <c r="L80">
        <f t="shared" si="10"/>
        <v>1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H81">
        <f t="shared" si="9"/>
        <v>0</v>
      </c>
      <c r="K81">
        <f t="shared" si="13"/>
        <v>0.7300000000000004</v>
      </c>
      <c r="L81">
        <f t="shared" si="10"/>
        <v>1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H82">
        <f t="shared" si="9"/>
        <v>0</v>
      </c>
      <c r="K82">
        <f t="shared" si="13"/>
        <v>0.7400000000000004</v>
      </c>
      <c r="L82">
        <f t="shared" si="10"/>
        <v>1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H83">
        <f t="shared" si="9"/>
        <v>0</v>
      </c>
      <c r="K83">
        <f t="shared" si="13"/>
        <v>0.7500000000000004</v>
      </c>
      <c r="L83">
        <f t="shared" si="10"/>
        <v>1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H84">
        <f t="shared" si="9"/>
        <v>0</v>
      </c>
      <c r="K84">
        <f t="shared" si="13"/>
        <v>0.7600000000000005</v>
      </c>
      <c r="L84">
        <f t="shared" si="10"/>
        <v>1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H85">
        <f t="shared" si="9"/>
        <v>0</v>
      </c>
      <c r="K85">
        <f t="shared" si="13"/>
        <v>0.7700000000000005</v>
      </c>
      <c r="L85">
        <f t="shared" si="10"/>
        <v>1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H86">
        <f t="shared" si="9"/>
        <v>0</v>
      </c>
      <c r="K86">
        <f t="shared" si="13"/>
        <v>0.7800000000000005</v>
      </c>
      <c r="L86">
        <f t="shared" si="10"/>
        <v>1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H87">
        <f t="shared" si="9"/>
        <v>0</v>
      </c>
      <c r="K87">
        <f t="shared" si="13"/>
        <v>0.7900000000000005</v>
      </c>
      <c r="L87">
        <f t="shared" si="10"/>
        <v>1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H88">
        <f t="shared" si="9"/>
        <v>0</v>
      </c>
      <c r="K88">
        <f t="shared" si="13"/>
        <v>0.8000000000000005</v>
      </c>
      <c r="L88">
        <f t="shared" si="10"/>
        <v>1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H89">
        <f t="shared" si="9"/>
        <v>0</v>
      </c>
      <c r="K89">
        <f t="shared" si="13"/>
        <v>0.8100000000000005</v>
      </c>
      <c r="L89">
        <f t="shared" si="10"/>
        <v>1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H90">
        <f t="shared" si="9"/>
        <v>0</v>
      </c>
      <c r="K90">
        <f t="shared" si="13"/>
        <v>0.8200000000000005</v>
      </c>
      <c r="L90">
        <f t="shared" si="10"/>
        <v>1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H91">
        <f t="shared" si="9"/>
        <v>0</v>
      </c>
      <c r="K91">
        <f t="shared" si="13"/>
        <v>0.8300000000000005</v>
      </c>
      <c r="L91">
        <f t="shared" si="10"/>
        <v>1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H92">
        <f t="shared" si="9"/>
        <v>0</v>
      </c>
      <c r="K92">
        <f t="shared" si="13"/>
        <v>0.8400000000000005</v>
      </c>
      <c r="L92">
        <f t="shared" si="10"/>
        <v>1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H93">
        <f t="shared" si="9"/>
        <v>0</v>
      </c>
      <c r="K93">
        <f t="shared" si="13"/>
        <v>0.8500000000000005</v>
      </c>
      <c r="L93">
        <f t="shared" si="10"/>
        <v>1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H94">
        <f t="shared" si="9"/>
        <v>0</v>
      </c>
      <c r="K94">
        <f t="shared" si="13"/>
        <v>0.8600000000000005</v>
      </c>
      <c r="L94">
        <f t="shared" si="10"/>
        <v>1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H95">
        <f t="shared" si="9"/>
        <v>0</v>
      </c>
      <c r="K95">
        <f t="shared" si="13"/>
        <v>0.8700000000000006</v>
      </c>
      <c r="L95">
        <f t="shared" si="10"/>
        <v>1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H96">
        <f t="shared" si="9"/>
        <v>0</v>
      </c>
      <c r="K96">
        <f t="shared" si="13"/>
        <v>0.8800000000000006</v>
      </c>
      <c r="L96">
        <f t="shared" si="10"/>
        <v>1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H97">
        <f t="shared" si="9"/>
        <v>0</v>
      </c>
      <c r="K97">
        <f t="shared" si="13"/>
        <v>0.8900000000000006</v>
      </c>
      <c r="L97">
        <f t="shared" si="10"/>
        <v>1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H98">
        <f t="shared" si="9"/>
        <v>0</v>
      </c>
      <c r="K98">
        <f t="shared" si="13"/>
        <v>0.9000000000000006</v>
      </c>
      <c r="L98">
        <f t="shared" si="10"/>
        <v>1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H99">
        <f t="shared" si="9"/>
        <v>0</v>
      </c>
      <c r="K99">
        <f t="shared" si="13"/>
        <v>0.9100000000000006</v>
      </c>
      <c r="L99">
        <f t="shared" si="10"/>
        <v>1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H100">
        <f t="shared" si="9"/>
        <v>0</v>
      </c>
      <c r="K100">
        <f t="shared" si="13"/>
        <v>0.9200000000000006</v>
      </c>
      <c r="L100">
        <f t="shared" si="10"/>
        <v>1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H101">
        <f t="shared" si="9"/>
        <v>0</v>
      </c>
      <c r="K101">
        <f t="shared" si="13"/>
        <v>0.9300000000000006</v>
      </c>
      <c r="L101">
        <f t="shared" si="10"/>
        <v>1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H102">
        <f t="shared" si="9"/>
        <v>0</v>
      </c>
      <c r="K102">
        <f t="shared" si="13"/>
        <v>0.9400000000000006</v>
      </c>
      <c r="L102">
        <f t="shared" si="10"/>
        <v>1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H103">
        <f t="shared" si="9"/>
        <v>0</v>
      </c>
      <c r="K103">
        <f t="shared" si="13"/>
        <v>0.9500000000000006</v>
      </c>
      <c r="L103">
        <f t="shared" si="10"/>
        <v>1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H104">
        <f t="shared" si="9"/>
        <v>0</v>
      </c>
      <c r="K104">
        <f t="shared" si="13"/>
        <v>0.9600000000000006</v>
      </c>
      <c r="L104">
        <f t="shared" si="10"/>
        <v>1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H105">
        <f t="shared" si="9"/>
        <v>0</v>
      </c>
      <c r="K105">
        <f t="shared" si="13"/>
        <v>0.9700000000000006</v>
      </c>
      <c r="L105">
        <f t="shared" si="10"/>
        <v>1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H106">
        <f t="shared" si="9"/>
        <v>0</v>
      </c>
      <c r="K106">
        <f t="shared" si="13"/>
        <v>0.9800000000000006</v>
      </c>
      <c r="L106">
        <f t="shared" si="10"/>
        <v>1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H107">
        <f t="shared" si="9"/>
        <v>0</v>
      </c>
      <c r="K107">
        <f t="shared" si="13"/>
        <v>0.9900000000000007</v>
      </c>
      <c r="L107">
        <f t="shared" si="10"/>
        <v>1</v>
      </c>
    </row>
    <row r="108" spans="3:8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H108">
        <f t="shared" si="9"/>
        <v>0</v>
      </c>
    </row>
  </sheetData>
  <conditionalFormatting sqref="F8:G108">
    <cfRule type="cellIs" priority="1" dxfId="0" operator="lessThanOrEqual" stopIfTrue="1">
      <formula>$C$4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08"/>
  <sheetViews>
    <sheetView showGridLines="0" workbookViewId="0" topLeftCell="A1">
      <selection activeCell="S52" sqref="S52"/>
    </sheetView>
  </sheetViews>
  <sheetFormatPr defaultColWidth="11.421875" defaultRowHeight="12.75"/>
  <cols>
    <col min="1" max="1" width="3.140625" style="0" customWidth="1"/>
    <col min="2" max="2" width="4.00390625" style="0" customWidth="1"/>
    <col min="3" max="3" width="7.421875" style="0" customWidth="1"/>
    <col min="4" max="4" width="12.421875" style="0" bestFit="1" customWidth="1"/>
    <col min="5" max="5" width="2.8515625" style="0" customWidth="1"/>
    <col min="6" max="6" width="5.28125" style="0" customWidth="1"/>
    <col min="7" max="7" width="12.421875" style="0" bestFit="1" customWidth="1"/>
    <col min="8" max="8" width="1.7109375" style="0" customWidth="1"/>
    <col min="9" max="9" width="9.00390625" style="0" customWidth="1"/>
    <col min="13" max="13" width="4.28125" style="0" customWidth="1"/>
    <col min="14" max="14" width="10.7109375" style="0" customWidth="1"/>
  </cols>
  <sheetData>
    <row r="1" ht="13.5" thickBot="1"/>
    <row r="2" spans="2:10" s="2" customFormat="1" ht="18">
      <c r="B2" s="7" t="s">
        <v>14</v>
      </c>
      <c r="C2" s="8">
        <v>50</v>
      </c>
      <c r="J2" s="2" t="s">
        <v>5</v>
      </c>
    </row>
    <row r="3" spans="2:5" s="2" customFormat="1" ht="18.75" thickBot="1">
      <c r="B3" s="9" t="s">
        <v>18</v>
      </c>
      <c r="C3" s="10">
        <f>E3/100</f>
        <v>0.5</v>
      </c>
      <c r="E3" s="6">
        <v>50</v>
      </c>
    </row>
    <row r="7" spans="4:15" s="1" customFormat="1" ht="12.75">
      <c r="D7" s="1" t="s">
        <v>0</v>
      </c>
      <c r="G7" s="1" t="s">
        <v>3</v>
      </c>
      <c r="J7" s="1" t="s">
        <v>2</v>
      </c>
      <c r="O7" s="1" t="s">
        <v>1</v>
      </c>
    </row>
    <row r="8" spans="3:16" ht="12.75">
      <c r="C8">
        <v>0</v>
      </c>
      <c r="D8">
        <f>BINOMDIST(C8,$C$2,$C$3,FALSE)</f>
        <v>8.881784197001244E-16</v>
      </c>
      <c r="F8">
        <f>C8-$C$2*$C$3</f>
        <v>-25</v>
      </c>
      <c r="G8">
        <f>D8</f>
        <v>8.881784197001244E-16</v>
      </c>
      <c r="I8">
        <f>F8/SQRT($C$2*$C$3*(1-$C$3))</f>
        <v>-7.071067811865475</v>
      </c>
      <c r="J8">
        <f>G8*SQRT($C$2*$C$3*(1-$C$3))</f>
        <v>3.1401849173675475E-15</v>
      </c>
      <c r="K8">
        <v>-4</v>
      </c>
      <c r="L8">
        <f>1/SQRT(2*PI())*EXP(-1/2*K8^2)</f>
        <v>0.00013383022576488537</v>
      </c>
      <c r="N8">
        <f>I8</f>
        <v>-7.071067811865475</v>
      </c>
      <c r="O8">
        <f>LN(J8)</f>
        <v>-33.39449470584314</v>
      </c>
      <c r="P8">
        <f>-1/2*N8^2+LN(1/(2*PI())/2)</f>
        <v>-27.531024246969288</v>
      </c>
    </row>
    <row r="9" spans="3:16" ht="12.75">
      <c r="C9">
        <f>C8+1</f>
        <v>1</v>
      </c>
      <c r="D9">
        <f aca="true" t="shared" si="0" ref="D9:D72">BINOMDIST(C9,$C$2,$C$3,FALSE)</f>
        <v>4.440892098500631E-14</v>
      </c>
      <c r="F9">
        <f aca="true" t="shared" si="1" ref="F9:F72">C9-$C$2*$C$3</f>
        <v>-24</v>
      </c>
      <c r="G9">
        <f aca="true" t="shared" si="2" ref="G9:G72">D9</f>
        <v>4.440892098500631E-14</v>
      </c>
      <c r="I9">
        <f aca="true" t="shared" si="3" ref="I9:I72">F9/SQRT($C$2*$C$3*(1-$C$3))</f>
        <v>-6.788225099390856</v>
      </c>
      <c r="J9">
        <f aca="true" t="shared" si="4" ref="J9:J72">G9*SQRT($C$2*$C$3*(1-$C$3))</f>
        <v>1.570092458683777E-13</v>
      </c>
      <c r="K9">
        <f>K8+0.1</f>
        <v>-3.9</v>
      </c>
      <c r="L9">
        <f aca="true" t="shared" si="5" ref="L9:L72">1/SQRT(2*PI())*EXP(-1/2*K9^2)</f>
        <v>0.00019865547139277272</v>
      </c>
      <c r="N9">
        <f aca="true" t="shared" si="6" ref="N9:N72">I9</f>
        <v>-6.788225099390856</v>
      </c>
      <c r="O9">
        <f aca="true" t="shared" si="7" ref="O9:O72">LN(J9)</f>
        <v>-29.48247170041499</v>
      </c>
      <c r="P9">
        <f aca="true" t="shared" si="8" ref="P9:P72">-1/2*N9^2+LN(1/(2*PI())/2)</f>
        <v>-25.57102424696929</v>
      </c>
    </row>
    <row r="10" spans="3:16" ht="12.75">
      <c r="C10">
        <f aca="true" t="shared" si="9" ref="C10:C73">C9+1</f>
        <v>2</v>
      </c>
      <c r="D10">
        <f t="shared" si="0"/>
        <v>1.0880185641326566E-12</v>
      </c>
      <c r="F10">
        <f t="shared" si="1"/>
        <v>-23</v>
      </c>
      <c r="G10">
        <f t="shared" si="2"/>
        <v>1.0880185641326566E-12</v>
      </c>
      <c r="I10">
        <f t="shared" si="3"/>
        <v>-6.505382386916237</v>
      </c>
      <c r="J10">
        <f t="shared" si="4"/>
        <v>3.84672652377526E-12</v>
      </c>
      <c r="K10">
        <f aca="true" t="shared" si="10" ref="K10:K73">K9+0.1</f>
        <v>-3.8</v>
      </c>
      <c r="L10">
        <f t="shared" si="5"/>
        <v>0.00029194692579146027</v>
      </c>
      <c r="N10">
        <f t="shared" si="6"/>
        <v>-6.505382386916237</v>
      </c>
      <c r="O10">
        <f t="shared" si="7"/>
        <v>-26.283798582864307</v>
      </c>
      <c r="P10">
        <f t="shared" si="8"/>
        <v>-23.691024246969288</v>
      </c>
    </row>
    <row r="11" spans="3:16" ht="12.75">
      <c r="C11">
        <f t="shared" si="9"/>
        <v>3</v>
      </c>
      <c r="D11">
        <f t="shared" si="0"/>
        <v>1.7408297026122416E-11</v>
      </c>
      <c r="F11">
        <f t="shared" si="1"/>
        <v>-22</v>
      </c>
      <c r="G11">
        <f t="shared" si="2"/>
        <v>1.7408297026122416E-11</v>
      </c>
      <c r="I11">
        <f t="shared" si="3"/>
        <v>-6.222539674441618</v>
      </c>
      <c r="J11">
        <f t="shared" si="4"/>
        <v>6.154762438040384E-11</v>
      </c>
      <c r="K11">
        <f t="shared" si="10"/>
        <v>-3.6999999999999997</v>
      </c>
      <c r="L11">
        <f t="shared" si="5"/>
        <v>0.0004247802705507522</v>
      </c>
      <c r="N11">
        <f t="shared" si="6"/>
        <v>-6.222539674441618</v>
      </c>
      <c r="O11">
        <f t="shared" si="7"/>
        <v>-23.511209860624533</v>
      </c>
      <c r="P11">
        <f t="shared" si="8"/>
        <v>-21.89102424696929</v>
      </c>
    </row>
    <row r="12" spans="3:16" ht="12.75">
      <c r="C12">
        <f t="shared" si="9"/>
        <v>4</v>
      </c>
      <c r="D12">
        <f t="shared" si="0"/>
        <v>2.0454749005693874E-10</v>
      </c>
      <c r="F12">
        <f t="shared" si="1"/>
        <v>-21</v>
      </c>
      <c r="G12">
        <f t="shared" si="2"/>
        <v>2.0454749005693874E-10</v>
      </c>
      <c r="I12">
        <f t="shared" si="3"/>
        <v>-5.939696961966999</v>
      </c>
      <c r="J12">
        <f t="shared" si="4"/>
        <v>7.231845864697464E-10</v>
      </c>
      <c r="K12">
        <f t="shared" si="10"/>
        <v>-3.5999999999999996</v>
      </c>
      <c r="L12">
        <f t="shared" si="5"/>
        <v>0.000611901930113773</v>
      </c>
      <c r="N12">
        <f t="shared" si="6"/>
        <v>-5.939696961966999</v>
      </c>
      <c r="O12">
        <f t="shared" si="7"/>
        <v>-21.04735662003436</v>
      </c>
      <c r="P12">
        <f t="shared" si="8"/>
        <v>-20.171024246969292</v>
      </c>
    </row>
    <row r="13" spans="3:16" ht="12.75">
      <c r="C13">
        <f t="shared" si="9"/>
        <v>5</v>
      </c>
      <c r="D13">
        <f t="shared" si="0"/>
        <v>1.88183690852384E-09</v>
      </c>
      <c r="F13">
        <f t="shared" si="1"/>
        <v>-20</v>
      </c>
      <c r="G13">
        <f t="shared" si="2"/>
        <v>1.88183690852384E-09</v>
      </c>
      <c r="I13">
        <f t="shared" si="3"/>
        <v>-5.65685424949238</v>
      </c>
      <c r="J13">
        <f t="shared" si="4"/>
        <v>6.65329819552168E-09</v>
      </c>
      <c r="K13">
        <f t="shared" si="10"/>
        <v>-3.4999999999999996</v>
      </c>
      <c r="L13">
        <f t="shared" si="5"/>
        <v>0.0008726826950457617</v>
      </c>
      <c r="N13">
        <f t="shared" si="6"/>
        <v>-5.65685424949238</v>
      </c>
      <c r="O13">
        <f t="shared" si="7"/>
        <v>-18.828153135979367</v>
      </c>
      <c r="P13">
        <f t="shared" si="8"/>
        <v>-18.531024246969288</v>
      </c>
    </row>
    <row r="14" spans="3:16" ht="12.75">
      <c r="C14">
        <f t="shared" si="9"/>
        <v>6</v>
      </c>
      <c r="D14">
        <f t="shared" si="0"/>
        <v>1.4113776813928782E-08</v>
      </c>
      <c r="F14">
        <f t="shared" si="1"/>
        <v>-19</v>
      </c>
      <c r="G14">
        <f t="shared" si="2"/>
        <v>1.4113776813928782E-08</v>
      </c>
      <c r="I14">
        <f t="shared" si="3"/>
        <v>-5.374011537017761</v>
      </c>
      <c r="J14">
        <f t="shared" si="4"/>
        <v>4.989973646641254E-08</v>
      </c>
      <c r="K14">
        <f t="shared" si="10"/>
        <v>-3.3999999999999995</v>
      </c>
      <c r="L14">
        <f t="shared" si="5"/>
        <v>0.001232219168473021</v>
      </c>
      <c r="N14">
        <f t="shared" si="6"/>
        <v>-5.374011537017761</v>
      </c>
      <c r="O14">
        <f t="shared" si="7"/>
        <v>-16.8132501154371</v>
      </c>
      <c r="P14">
        <f t="shared" si="8"/>
        <v>-16.97102424696929</v>
      </c>
    </row>
    <row r="15" spans="3:16" ht="12.75">
      <c r="C15">
        <f t="shared" si="9"/>
        <v>7</v>
      </c>
      <c r="D15">
        <f t="shared" si="0"/>
        <v>8.871516854469533E-08</v>
      </c>
      <c r="F15">
        <f t="shared" si="1"/>
        <v>-18</v>
      </c>
      <c r="G15">
        <f t="shared" si="2"/>
        <v>8.871516854469533E-08</v>
      </c>
      <c r="I15">
        <f t="shared" si="3"/>
        <v>-5.091168824543142</v>
      </c>
      <c r="J15">
        <f t="shared" si="4"/>
        <v>3.1365548636030786E-07</v>
      </c>
      <c r="K15">
        <f t="shared" si="10"/>
        <v>-3.2999999999999994</v>
      </c>
      <c r="L15">
        <f t="shared" si="5"/>
        <v>0.0017225689390536843</v>
      </c>
      <c r="N15">
        <f t="shared" si="6"/>
        <v>-5.091168824543142</v>
      </c>
      <c r="O15">
        <f t="shared" si="7"/>
        <v>-14.974970630574152</v>
      </c>
      <c r="P15">
        <f t="shared" si="8"/>
        <v>-15.491024246969289</v>
      </c>
    </row>
    <row r="16" spans="3:16" ht="12.75">
      <c r="C16">
        <f t="shared" si="9"/>
        <v>8</v>
      </c>
      <c r="D16">
        <f t="shared" si="0"/>
        <v>4.768440309277366E-07</v>
      </c>
      <c r="F16">
        <f t="shared" si="1"/>
        <v>-17</v>
      </c>
      <c r="G16">
        <f t="shared" si="2"/>
        <v>4.768440309277366E-07</v>
      </c>
      <c r="I16">
        <f t="shared" si="3"/>
        <v>-4.808326112068523</v>
      </c>
      <c r="J16">
        <f t="shared" si="4"/>
        <v>1.6858982391866519E-06</v>
      </c>
      <c r="K16">
        <f t="shared" si="10"/>
        <v>-3.1999999999999993</v>
      </c>
      <c r="L16">
        <f t="shared" si="5"/>
        <v>0.0023840882014648486</v>
      </c>
      <c r="N16">
        <f t="shared" si="6"/>
        <v>-4.808326112068523</v>
      </c>
      <c r="O16">
        <f t="shared" si="7"/>
        <v>-13.293212056560428</v>
      </c>
      <c r="P16">
        <f t="shared" si="8"/>
        <v>-14.091024246969287</v>
      </c>
    </row>
    <row r="17" spans="3:16" ht="12.75">
      <c r="C17">
        <f t="shared" si="9"/>
        <v>9</v>
      </c>
      <c r="D17">
        <f t="shared" si="0"/>
        <v>2.2252721443294415E-06</v>
      </c>
      <c r="F17">
        <f t="shared" si="1"/>
        <v>-16</v>
      </c>
      <c r="G17">
        <f t="shared" si="2"/>
        <v>2.2252721443294415E-06</v>
      </c>
      <c r="I17">
        <f t="shared" si="3"/>
        <v>-4.525483399593904</v>
      </c>
      <c r="J17">
        <f t="shared" si="4"/>
        <v>7.86752511620439E-06</v>
      </c>
      <c r="K17">
        <f t="shared" si="10"/>
        <v>-3.099999999999999</v>
      </c>
      <c r="L17">
        <f t="shared" si="5"/>
        <v>0.0032668190561999273</v>
      </c>
      <c r="N17">
        <f t="shared" si="6"/>
        <v>-4.525483399593904</v>
      </c>
      <c r="O17">
        <f t="shared" si="7"/>
        <v>-11.752767015613276</v>
      </c>
      <c r="P17">
        <f t="shared" si="8"/>
        <v>-12.77102424696929</v>
      </c>
    </row>
    <row r="18" spans="3:16" ht="12.75">
      <c r="C18">
        <f t="shared" si="9"/>
        <v>10</v>
      </c>
      <c r="D18">
        <f t="shared" si="0"/>
        <v>9.123615791750694E-06</v>
      </c>
      <c r="F18">
        <f t="shared" si="1"/>
        <v>-15</v>
      </c>
      <c r="G18">
        <f t="shared" si="2"/>
        <v>9.123615791750694E-06</v>
      </c>
      <c r="I18">
        <f t="shared" si="3"/>
        <v>-4.242640687119285</v>
      </c>
      <c r="J18">
        <f t="shared" si="4"/>
        <v>3.225685297643794E-05</v>
      </c>
      <c r="K18">
        <f t="shared" si="10"/>
        <v>-2.999999999999999</v>
      </c>
      <c r="L18">
        <f t="shared" si="5"/>
        <v>0.004431848411938019</v>
      </c>
      <c r="N18">
        <f t="shared" si="6"/>
        <v>-4.242640687119285</v>
      </c>
      <c r="O18">
        <f t="shared" si="7"/>
        <v>-10.341780041903016</v>
      </c>
      <c r="P18">
        <f t="shared" si="8"/>
        <v>-11.531024246969288</v>
      </c>
    </row>
    <row r="19" spans="3:16" ht="12.75">
      <c r="C19">
        <f t="shared" si="9"/>
        <v>11</v>
      </c>
      <c r="D19">
        <f t="shared" si="0"/>
        <v>3.31767846972753E-05</v>
      </c>
      <c r="F19">
        <f t="shared" si="1"/>
        <v>-14</v>
      </c>
      <c r="G19">
        <f t="shared" si="2"/>
        <v>3.31767846972753E-05</v>
      </c>
      <c r="I19">
        <f t="shared" si="3"/>
        <v>-3.959797974644666</v>
      </c>
      <c r="J19">
        <f t="shared" si="4"/>
        <v>0.00011729764718704722</v>
      </c>
      <c r="K19">
        <f t="shared" si="10"/>
        <v>-2.899999999999999</v>
      </c>
      <c r="L19">
        <f t="shared" si="5"/>
        <v>0.005952532419775869</v>
      </c>
      <c r="N19">
        <f t="shared" si="6"/>
        <v>-3.959797974644666</v>
      </c>
      <c r="O19">
        <f t="shared" si="7"/>
        <v>-9.05079586058745</v>
      </c>
      <c r="P19">
        <f t="shared" si="8"/>
        <v>-10.37102424696929</v>
      </c>
    </row>
    <row r="20" spans="3:16" ht="12.75">
      <c r="C20">
        <f t="shared" si="9"/>
        <v>12</v>
      </c>
      <c r="D20">
        <f t="shared" si="0"/>
        <v>0.00010782455026614466</v>
      </c>
      <c r="F20">
        <f t="shared" si="1"/>
        <v>-13</v>
      </c>
      <c r="G20">
        <f t="shared" si="2"/>
        <v>0.00010782455026614466</v>
      </c>
      <c r="I20">
        <f t="shared" si="3"/>
        <v>-3.676955262170047</v>
      </c>
      <c r="J20">
        <f t="shared" si="4"/>
        <v>0.00038121735335790326</v>
      </c>
      <c r="K20">
        <f t="shared" si="10"/>
        <v>-2.799999999999999</v>
      </c>
      <c r="L20">
        <f t="shared" si="5"/>
        <v>0.00791545158297999</v>
      </c>
      <c r="N20">
        <f t="shared" si="6"/>
        <v>-3.676955262170047</v>
      </c>
      <c r="O20">
        <f t="shared" si="7"/>
        <v>-7.872140864245804</v>
      </c>
      <c r="P20">
        <f t="shared" si="8"/>
        <v>-9.29102424696929</v>
      </c>
    </row>
    <row r="21" spans="3:16" ht="12.75">
      <c r="C21">
        <f t="shared" si="9"/>
        <v>13</v>
      </c>
      <c r="D21">
        <f t="shared" si="0"/>
        <v>0.00031517945462411566</v>
      </c>
      <c r="F21">
        <f t="shared" si="1"/>
        <v>-12</v>
      </c>
      <c r="G21">
        <f t="shared" si="2"/>
        <v>0.00031517945462411566</v>
      </c>
      <c r="I21">
        <f t="shared" si="3"/>
        <v>-3.394112549695428</v>
      </c>
      <c r="J21">
        <f t="shared" si="4"/>
        <v>0.0011143276482769497</v>
      </c>
      <c r="K21">
        <f t="shared" si="10"/>
        <v>-2.699999999999999</v>
      </c>
      <c r="L21">
        <f t="shared" si="5"/>
        <v>0.010420934814422628</v>
      </c>
      <c r="N21">
        <f t="shared" si="6"/>
        <v>-3.394112549695428</v>
      </c>
      <c r="O21">
        <f t="shared" si="7"/>
        <v>-6.7995040619809535</v>
      </c>
      <c r="P21">
        <f t="shared" si="8"/>
        <v>-8.29102424696929</v>
      </c>
    </row>
    <row r="22" spans="3:16" ht="12.75">
      <c r="C22">
        <f t="shared" si="9"/>
        <v>14</v>
      </c>
      <c r="D22">
        <f t="shared" si="0"/>
        <v>0.0008329742729351614</v>
      </c>
      <c r="F22">
        <f t="shared" si="1"/>
        <v>-11</v>
      </c>
      <c r="G22">
        <f t="shared" si="2"/>
        <v>0.0008329742729351614</v>
      </c>
      <c r="I22">
        <f t="shared" si="3"/>
        <v>-3.111269837220809</v>
      </c>
      <c r="J22">
        <f t="shared" si="4"/>
        <v>0.0029450087847319338</v>
      </c>
      <c r="K22">
        <f t="shared" si="10"/>
        <v>-2.5999999999999988</v>
      </c>
      <c r="L22">
        <f t="shared" si="5"/>
        <v>0.013582969233685661</v>
      </c>
      <c r="N22">
        <f t="shared" si="6"/>
        <v>-3.111269837220809</v>
      </c>
      <c r="O22">
        <f t="shared" si="7"/>
        <v>-5.827643478951988</v>
      </c>
      <c r="P22">
        <f t="shared" si="8"/>
        <v>-7.371024246969291</v>
      </c>
    </row>
    <row r="23" spans="3:16" ht="12.75">
      <c r="C23">
        <f t="shared" si="9"/>
        <v>15</v>
      </c>
      <c r="D23">
        <f t="shared" si="0"/>
        <v>0.0019991382550443916</v>
      </c>
      <c r="F23">
        <f t="shared" si="1"/>
        <v>-10</v>
      </c>
      <c r="G23">
        <f t="shared" si="2"/>
        <v>0.0019991382550443916</v>
      </c>
      <c r="I23">
        <f t="shared" si="3"/>
        <v>-2.82842712474619</v>
      </c>
      <c r="J23">
        <f t="shared" si="4"/>
        <v>0.007068021083356656</v>
      </c>
      <c r="K23">
        <f t="shared" si="10"/>
        <v>-2.4999999999999987</v>
      </c>
      <c r="L23">
        <f t="shared" si="5"/>
        <v>0.0175283004935686</v>
      </c>
      <c r="N23">
        <f t="shared" si="6"/>
        <v>-2.82842712474619</v>
      </c>
      <c r="O23">
        <f t="shared" si="7"/>
        <v>-4.952174741598087</v>
      </c>
      <c r="P23">
        <f t="shared" si="8"/>
        <v>-6.53102424696929</v>
      </c>
    </row>
    <row r="24" spans="3:16" ht="12.75">
      <c r="C24">
        <f t="shared" si="9"/>
        <v>16</v>
      </c>
      <c r="D24">
        <f t="shared" si="0"/>
        <v>0.0043731149329095985</v>
      </c>
      <c r="F24">
        <f t="shared" si="1"/>
        <v>-9</v>
      </c>
      <c r="G24">
        <f t="shared" si="2"/>
        <v>0.0043731149329095985</v>
      </c>
      <c r="I24">
        <f t="shared" si="3"/>
        <v>-2.545584412271571</v>
      </c>
      <c r="J24">
        <f t="shared" si="4"/>
        <v>0.015461296119842656</v>
      </c>
      <c r="K24">
        <f t="shared" si="10"/>
        <v>-2.3999999999999986</v>
      </c>
      <c r="L24">
        <f t="shared" si="5"/>
        <v>0.02239453029484297</v>
      </c>
      <c r="N24">
        <f t="shared" si="6"/>
        <v>-2.545584412271571</v>
      </c>
      <c r="O24">
        <f t="shared" si="7"/>
        <v>-4.169415402348457</v>
      </c>
      <c r="P24">
        <f t="shared" si="8"/>
        <v>-5.77102424696929</v>
      </c>
    </row>
    <row r="25" spans="3:16" ht="12.75">
      <c r="C25">
        <f t="shared" si="9"/>
        <v>17</v>
      </c>
      <c r="D25">
        <f t="shared" si="0"/>
        <v>0.008746229865819211</v>
      </c>
      <c r="F25">
        <f t="shared" si="1"/>
        <v>-8</v>
      </c>
      <c r="G25">
        <f t="shared" si="2"/>
        <v>0.008746229865819211</v>
      </c>
      <c r="I25">
        <f t="shared" si="3"/>
        <v>-2.262741699796952</v>
      </c>
      <c r="J25">
        <f t="shared" si="4"/>
        <v>0.03092259223968536</v>
      </c>
      <c r="K25">
        <f t="shared" si="10"/>
        <v>-2.2999999999999985</v>
      </c>
      <c r="L25">
        <f t="shared" si="5"/>
        <v>0.028327037741601276</v>
      </c>
      <c r="N25">
        <f t="shared" si="6"/>
        <v>-2.262741699796952</v>
      </c>
      <c r="O25">
        <f t="shared" si="7"/>
        <v>-3.4762682217885095</v>
      </c>
      <c r="P25">
        <f t="shared" si="8"/>
        <v>-5.09102424696929</v>
      </c>
    </row>
    <row r="26" spans="3:16" ht="12.75">
      <c r="C26">
        <f t="shared" si="9"/>
        <v>18</v>
      </c>
      <c r="D26">
        <f t="shared" si="0"/>
        <v>0.016034754754001866</v>
      </c>
      <c r="F26">
        <f t="shared" si="1"/>
        <v>-7</v>
      </c>
      <c r="G26">
        <f t="shared" si="2"/>
        <v>0.016034754754001866</v>
      </c>
      <c r="I26">
        <f t="shared" si="3"/>
        <v>-1.979898987322333</v>
      </c>
      <c r="J26">
        <f t="shared" si="4"/>
        <v>0.056691419106089755</v>
      </c>
      <c r="K26">
        <f t="shared" si="10"/>
        <v>-2.1999999999999984</v>
      </c>
      <c r="L26">
        <f t="shared" si="5"/>
        <v>0.03547459284623157</v>
      </c>
      <c r="N26">
        <f t="shared" si="6"/>
        <v>-1.979898987322333</v>
      </c>
      <c r="O26">
        <f t="shared" si="7"/>
        <v>-2.870132418218195</v>
      </c>
      <c r="P26">
        <f t="shared" si="8"/>
        <v>-4.491024246969291</v>
      </c>
    </row>
    <row r="27" spans="3:16" ht="12.75">
      <c r="C27">
        <f t="shared" si="9"/>
        <v>19</v>
      </c>
      <c r="D27">
        <f t="shared" si="0"/>
        <v>0.027005902743582017</v>
      </c>
      <c r="F27">
        <f t="shared" si="1"/>
        <v>-6</v>
      </c>
      <c r="G27">
        <f t="shared" si="2"/>
        <v>0.027005902743582017</v>
      </c>
      <c r="I27">
        <f t="shared" si="3"/>
        <v>-1.697056274847714</v>
      </c>
      <c r="J27">
        <f t="shared" si="4"/>
        <v>0.09548028481025617</v>
      </c>
      <c r="K27">
        <f t="shared" si="10"/>
        <v>-2.0999999999999983</v>
      </c>
      <c r="L27">
        <f t="shared" si="5"/>
        <v>0.04398359598042735</v>
      </c>
      <c r="N27">
        <f t="shared" si="6"/>
        <v>-1.697056274847714</v>
      </c>
      <c r="O27">
        <f t="shared" si="7"/>
        <v>-2.348835494584912</v>
      </c>
      <c r="P27">
        <f t="shared" si="8"/>
        <v>-3.9710242469692907</v>
      </c>
    </row>
    <row r="28" spans="3:16" ht="12.75">
      <c r="C28">
        <f t="shared" si="9"/>
        <v>20</v>
      </c>
      <c r="D28">
        <f t="shared" si="0"/>
        <v>0.04185914925255222</v>
      </c>
      <c r="F28">
        <f t="shared" si="1"/>
        <v>-5</v>
      </c>
      <c r="G28">
        <f t="shared" si="2"/>
        <v>0.04185914925255222</v>
      </c>
      <c r="I28">
        <f t="shared" si="3"/>
        <v>-1.414213562373095</v>
      </c>
      <c r="J28">
        <f t="shared" si="4"/>
        <v>0.14799444145589738</v>
      </c>
      <c r="K28">
        <f t="shared" si="10"/>
        <v>-1.9999999999999982</v>
      </c>
      <c r="L28">
        <f t="shared" si="5"/>
        <v>0.05399096651318825</v>
      </c>
      <c r="N28">
        <f t="shared" si="6"/>
        <v>-1.414213562373095</v>
      </c>
      <c r="O28">
        <f t="shared" si="7"/>
        <v>-1.9105805636537543</v>
      </c>
      <c r="P28">
        <f t="shared" si="8"/>
        <v>-3.5310242469692907</v>
      </c>
    </row>
    <row r="29" spans="3:16" ht="12.75">
      <c r="C29">
        <f t="shared" si="9"/>
        <v>21</v>
      </c>
      <c r="D29">
        <f t="shared" si="0"/>
        <v>0.05979878464650307</v>
      </c>
      <c r="F29">
        <f t="shared" si="1"/>
        <v>-4</v>
      </c>
      <c r="G29">
        <f t="shared" si="2"/>
        <v>0.05979878464650307</v>
      </c>
      <c r="I29">
        <f t="shared" si="3"/>
        <v>-1.131370849898476</v>
      </c>
      <c r="J29">
        <f t="shared" si="4"/>
        <v>0.2114206306512816</v>
      </c>
      <c r="K29">
        <f t="shared" si="10"/>
        <v>-1.8999999999999981</v>
      </c>
      <c r="L29">
        <f t="shared" si="5"/>
        <v>0.06561581477467683</v>
      </c>
      <c r="N29">
        <f t="shared" si="6"/>
        <v>-1.131370849898476</v>
      </c>
      <c r="O29">
        <f t="shared" si="7"/>
        <v>-1.5539056197150236</v>
      </c>
      <c r="P29">
        <f t="shared" si="8"/>
        <v>-3.171024246969291</v>
      </c>
    </row>
    <row r="30" spans="3:16" ht="12.75">
      <c r="C30">
        <f t="shared" si="9"/>
        <v>22</v>
      </c>
      <c r="D30">
        <f t="shared" si="0"/>
        <v>0.07882567067039052</v>
      </c>
      <c r="F30">
        <f t="shared" si="1"/>
        <v>-3</v>
      </c>
      <c r="G30">
        <f t="shared" si="2"/>
        <v>0.07882567067039052</v>
      </c>
      <c r="I30">
        <f t="shared" si="3"/>
        <v>-0.848528137423857</v>
      </c>
      <c r="J30">
        <f t="shared" si="4"/>
        <v>0.27869083131305344</v>
      </c>
      <c r="K30">
        <f t="shared" si="10"/>
        <v>-1.799999999999998</v>
      </c>
      <c r="L30">
        <f t="shared" si="5"/>
        <v>0.07895015830089443</v>
      </c>
      <c r="N30">
        <f t="shared" si="6"/>
        <v>-0.848528137423857</v>
      </c>
      <c r="O30">
        <f t="shared" si="7"/>
        <v>-1.277652243086864</v>
      </c>
      <c r="P30">
        <f t="shared" si="8"/>
        <v>-2.8910242469692906</v>
      </c>
    </row>
    <row r="31" spans="3:16" ht="12.75">
      <c r="C31">
        <f t="shared" si="9"/>
        <v>23</v>
      </c>
      <c r="D31">
        <f t="shared" si="0"/>
        <v>0.09596168603351879</v>
      </c>
      <c r="F31">
        <f t="shared" si="1"/>
        <v>-2</v>
      </c>
      <c r="G31">
        <f t="shared" si="2"/>
        <v>0.09596168603351879</v>
      </c>
      <c r="I31">
        <f t="shared" si="3"/>
        <v>-0.565685424949238</v>
      </c>
      <c r="J31">
        <f t="shared" si="4"/>
        <v>0.3392757946419777</v>
      </c>
      <c r="K31">
        <f t="shared" si="10"/>
        <v>-1.699999999999998</v>
      </c>
      <c r="L31">
        <f t="shared" si="5"/>
        <v>0.09404907737688725</v>
      </c>
      <c r="N31">
        <f t="shared" si="6"/>
        <v>-0.565685424949238</v>
      </c>
      <c r="O31">
        <f t="shared" si="7"/>
        <v>-1.080941948840811</v>
      </c>
      <c r="P31">
        <f t="shared" si="8"/>
        <v>-2.691024246969291</v>
      </c>
    </row>
    <row r="32" spans="3:16" ht="12.75">
      <c r="C32">
        <f t="shared" si="9"/>
        <v>24</v>
      </c>
      <c r="D32">
        <f t="shared" si="0"/>
        <v>0.10795689678770905</v>
      </c>
      <c r="F32">
        <f t="shared" si="1"/>
        <v>-1</v>
      </c>
      <c r="G32">
        <f t="shared" si="2"/>
        <v>0.10795689678770905</v>
      </c>
      <c r="I32">
        <f t="shared" si="3"/>
        <v>-0.282842712474619</v>
      </c>
      <c r="J32">
        <f t="shared" si="4"/>
        <v>0.3816852689722264</v>
      </c>
      <c r="K32">
        <f t="shared" si="10"/>
        <v>-1.5999999999999979</v>
      </c>
      <c r="L32">
        <f t="shared" si="5"/>
        <v>0.11092083467945592</v>
      </c>
      <c r="N32">
        <f t="shared" si="6"/>
        <v>-0.282842712474619</v>
      </c>
      <c r="O32">
        <f t="shared" si="7"/>
        <v>-0.9631589131844237</v>
      </c>
      <c r="P32">
        <f t="shared" si="8"/>
        <v>-2.5710242469692908</v>
      </c>
    </row>
    <row r="33" spans="3:16" ht="12.75">
      <c r="C33">
        <f t="shared" si="9"/>
        <v>25</v>
      </c>
      <c r="D33">
        <f t="shared" si="0"/>
        <v>0.11227517265921692</v>
      </c>
      <c r="F33">
        <f t="shared" si="1"/>
        <v>0</v>
      </c>
      <c r="G33">
        <f t="shared" si="2"/>
        <v>0.11227517265921692</v>
      </c>
      <c r="I33">
        <f t="shared" si="3"/>
        <v>0</v>
      </c>
      <c r="J33">
        <f t="shared" si="4"/>
        <v>0.39695267973111376</v>
      </c>
      <c r="K33">
        <f t="shared" si="10"/>
        <v>-1.4999999999999978</v>
      </c>
      <c r="L33">
        <f t="shared" si="5"/>
        <v>0.12951759566589216</v>
      </c>
      <c r="N33">
        <f t="shared" si="6"/>
        <v>0</v>
      </c>
      <c r="O33">
        <f t="shared" si="7"/>
        <v>-0.9239382000311466</v>
      </c>
      <c r="P33">
        <f t="shared" si="8"/>
        <v>-2.5310242469692907</v>
      </c>
    </row>
    <row r="34" spans="3:16" ht="12.75">
      <c r="C34">
        <f t="shared" si="9"/>
        <v>26</v>
      </c>
      <c r="D34">
        <f t="shared" si="0"/>
        <v>0.10795689678770905</v>
      </c>
      <c r="F34">
        <f t="shared" si="1"/>
        <v>1</v>
      </c>
      <c r="G34">
        <f t="shared" si="2"/>
        <v>0.10795689678770905</v>
      </c>
      <c r="I34">
        <f t="shared" si="3"/>
        <v>0.282842712474619</v>
      </c>
      <c r="J34">
        <f t="shared" si="4"/>
        <v>0.3816852689722264</v>
      </c>
      <c r="K34">
        <f t="shared" si="10"/>
        <v>-1.3999999999999977</v>
      </c>
      <c r="L34">
        <f t="shared" si="5"/>
        <v>0.14972746563574535</v>
      </c>
      <c r="N34">
        <f t="shared" si="6"/>
        <v>0.282842712474619</v>
      </c>
      <c r="O34">
        <f t="shared" si="7"/>
        <v>-0.9631589131844237</v>
      </c>
      <c r="P34">
        <f t="shared" si="8"/>
        <v>-2.5710242469692908</v>
      </c>
    </row>
    <row r="35" spans="3:16" ht="12.75">
      <c r="C35">
        <f t="shared" si="9"/>
        <v>27</v>
      </c>
      <c r="D35">
        <f t="shared" si="0"/>
        <v>0.09596168603351879</v>
      </c>
      <c r="F35">
        <f t="shared" si="1"/>
        <v>2</v>
      </c>
      <c r="G35">
        <f t="shared" si="2"/>
        <v>0.09596168603351879</v>
      </c>
      <c r="I35">
        <f t="shared" si="3"/>
        <v>0.565685424949238</v>
      </c>
      <c r="J35">
        <f t="shared" si="4"/>
        <v>0.3392757946419777</v>
      </c>
      <c r="K35">
        <f t="shared" si="10"/>
        <v>-1.2999999999999976</v>
      </c>
      <c r="L35">
        <f t="shared" si="5"/>
        <v>0.1713685920478079</v>
      </c>
      <c r="N35">
        <f t="shared" si="6"/>
        <v>0.565685424949238</v>
      </c>
      <c r="O35">
        <f t="shared" si="7"/>
        <v>-1.080941948840811</v>
      </c>
      <c r="P35">
        <f t="shared" si="8"/>
        <v>-2.691024246969291</v>
      </c>
    </row>
    <row r="36" spans="3:16" ht="12.75">
      <c r="C36">
        <f t="shared" si="9"/>
        <v>28</v>
      </c>
      <c r="D36">
        <f t="shared" si="0"/>
        <v>0.07882567067039052</v>
      </c>
      <c r="F36">
        <f t="shared" si="1"/>
        <v>3</v>
      </c>
      <c r="G36">
        <f t="shared" si="2"/>
        <v>0.07882567067039052</v>
      </c>
      <c r="I36">
        <f t="shared" si="3"/>
        <v>0.848528137423857</v>
      </c>
      <c r="J36">
        <f t="shared" si="4"/>
        <v>0.27869083131305344</v>
      </c>
      <c r="K36">
        <f t="shared" si="10"/>
        <v>-1.1999999999999975</v>
      </c>
      <c r="L36">
        <f t="shared" si="5"/>
        <v>0.19418605498321354</v>
      </c>
      <c r="N36">
        <f t="shared" si="6"/>
        <v>0.848528137423857</v>
      </c>
      <c r="O36">
        <f t="shared" si="7"/>
        <v>-1.277652243086864</v>
      </c>
      <c r="P36">
        <f t="shared" si="8"/>
        <v>-2.8910242469692906</v>
      </c>
    </row>
    <row r="37" spans="3:16" ht="12.75">
      <c r="C37">
        <f t="shared" si="9"/>
        <v>29</v>
      </c>
      <c r="D37">
        <f t="shared" si="0"/>
        <v>0.05979878464650307</v>
      </c>
      <c r="F37">
        <f t="shared" si="1"/>
        <v>4</v>
      </c>
      <c r="G37">
        <f t="shared" si="2"/>
        <v>0.05979878464650307</v>
      </c>
      <c r="I37">
        <f t="shared" si="3"/>
        <v>1.131370849898476</v>
      </c>
      <c r="J37">
        <f t="shared" si="4"/>
        <v>0.2114206306512816</v>
      </c>
      <c r="K37">
        <f t="shared" si="10"/>
        <v>-1.0999999999999974</v>
      </c>
      <c r="L37">
        <f t="shared" si="5"/>
        <v>0.21785217703255116</v>
      </c>
      <c r="N37">
        <f t="shared" si="6"/>
        <v>1.131370849898476</v>
      </c>
      <c r="O37">
        <f t="shared" si="7"/>
        <v>-1.5539056197150236</v>
      </c>
      <c r="P37">
        <f t="shared" si="8"/>
        <v>-3.171024246969291</v>
      </c>
    </row>
    <row r="38" spans="3:16" ht="12.75">
      <c r="C38">
        <f t="shared" si="9"/>
        <v>30</v>
      </c>
      <c r="D38">
        <f t="shared" si="0"/>
        <v>0.04185914925255222</v>
      </c>
      <c r="F38">
        <f t="shared" si="1"/>
        <v>5</v>
      </c>
      <c r="G38">
        <f t="shared" si="2"/>
        <v>0.04185914925255222</v>
      </c>
      <c r="I38">
        <f t="shared" si="3"/>
        <v>1.414213562373095</v>
      </c>
      <c r="J38">
        <f t="shared" si="4"/>
        <v>0.14799444145589738</v>
      </c>
      <c r="K38">
        <f t="shared" si="10"/>
        <v>-0.9999999999999974</v>
      </c>
      <c r="L38">
        <f t="shared" si="5"/>
        <v>0.24197072451914398</v>
      </c>
      <c r="N38">
        <f t="shared" si="6"/>
        <v>1.414213562373095</v>
      </c>
      <c r="O38">
        <f t="shared" si="7"/>
        <v>-1.9105805636537543</v>
      </c>
      <c r="P38">
        <f t="shared" si="8"/>
        <v>-3.5310242469692907</v>
      </c>
    </row>
    <row r="39" spans="3:16" ht="12.75">
      <c r="C39">
        <f t="shared" si="9"/>
        <v>31</v>
      </c>
      <c r="D39">
        <f t="shared" si="0"/>
        <v>0.027005902743582017</v>
      </c>
      <c r="F39">
        <f t="shared" si="1"/>
        <v>6</v>
      </c>
      <c r="G39">
        <f t="shared" si="2"/>
        <v>0.027005902743582017</v>
      </c>
      <c r="I39">
        <f t="shared" si="3"/>
        <v>1.697056274847714</v>
      </c>
      <c r="J39">
        <f t="shared" si="4"/>
        <v>0.09548028481025617</v>
      </c>
      <c r="K39">
        <f t="shared" si="10"/>
        <v>-0.8999999999999975</v>
      </c>
      <c r="L39">
        <f t="shared" si="5"/>
        <v>0.2660852498987554</v>
      </c>
      <c r="N39">
        <f t="shared" si="6"/>
        <v>1.697056274847714</v>
      </c>
      <c r="O39">
        <f t="shared" si="7"/>
        <v>-2.348835494584912</v>
      </c>
      <c r="P39">
        <f t="shared" si="8"/>
        <v>-3.9710242469692907</v>
      </c>
    </row>
    <row r="40" spans="3:16" ht="12.75">
      <c r="C40">
        <f t="shared" si="9"/>
        <v>32</v>
      </c>
      <c r="D40">
        <f t="shared" si="0"/>
        <v>0.016034754754001866</v>
      </c>
      <c r="F40">
        <f t="shared" si="1"/>
        <v>7</v>
      </c>
      <c r="G40">
        <f t="shared" si="2"/>
        <v>0.016034754754001866</v>
      </c>
      <c r="I40">
        <f t="shared" si="3"/>
        <v>1.979898987322333</v>
      </c>
      <c r="J40">
        <f t="shared" si="4"/>
        <v>0.056691419106089755</v>
      </c>
      <c r="K40">
        <f t="shared" si="10"/>
        <v>-0.7999999999999975</v>
      </c>
      <c r="L40">
        <f t="shared" si="5"/>
        <v>0.28969155276148334</v>
      </c>
      <c r="N40">
        <f t="shared" si="6"/>
        <v>1.979898987322333</v>
      </c>
      <c r="O40">
        <f t="shared" si="7"/>
        <v>-2.870132418218195</v>
      </c>
      <c r="P40">
        <f t="shared" si="8"/>
        <v>-4.491024246969291</v>
      </c>
    </row>
    <row r="41" spans="3:16" ht="12.75">
      <c r="C41">
        <f t="shared" si="9"/>
        <v>33</v>
      </c>
      <c r="D41">
        <f t="shared" si="0"/>
        <v>0.008746229865819211</v>
      </c>
      <c r="F41">
        <f t="shared" si="1"/>
        <v>8</v>
      </c>
      <c r="G41">
        <f t="shared" si="2"/>
        <v>0.008746229865819211</v>
      </c>
      <c r="I41">
        <f t="shared" si="3"/>
        <v>2.262741699796952</v>
      </c>
      <c r="J41">
        <f t="shared" si="4"/>
        <v>0.03092259223968536</v>
      </c>
      <c r="K41">
        <f t="shared" si="10"/>
        <v>-0.6999999999999975</v>
      </c>
      <c r="L41">
        <f t="shared" si="5"/>
        <v>0.3122539333667618</v>
      </c>
      <c r="N41">
        <f t="shared" si="6"/>
        <v>2.262741699796952</v>
      </c>
      <c r="O41">
        <f t="shared" si="7"/>
        <v>-3.4762682217885095</v>
      </c>
      <c r="P41">
        <f t="shared" si="8"/>
        <v>-5.09102424696929</v>
      </c>
    </row>
    <row r="42" spans="3:16" ht="12.75">
      <c r="C42">
        <f t="shared" si="9"/>
        <v>34</v>
      </c>
      <c r="D42">
        <f t="shared" si="0"/>
        <v>0.0043731149329095985</v>
      </c>
      <c r="F42">
        <f t="shared" si="1"/>
        <v>9</v>
      </c>
      <c r="G42">
        <f t="shared" si="2"/>
        <v>0.0043731149329095985</v>
      </c>
      <c r="I42">
        <f t="shared" si="3"/>
        <v>2.545584412271571</v>
      </c>
      <c r="J42">
        <f t="shared" si="4"/>
        <v>0.015461296119842656</v>
      </c>
      <c r="K42">
        <f t="shared" si="10"/>
        <v>-0.5999999999999975</v>
      </c>
      <c r="L42">
        <f t="shared" si="5"/>
        <v>0.3332246028918001</v>
      </c>
      <c r="N42">
        <f t="shared" si="6"/>
        <v>2.545584412271571</v>
      </c>
      <c r="O42">
        <f t="shared" si="7"/>
        <v>-4.169415402348457</v>
      </c>
      <c r="P42">
        <f t="shared" si="8"/>
        <v>-5.77102424696929</v>
      </c>
    </row>
    <row r="43" spans="3:16" ht="12.75">
      <c r="C43">
        <f t="shared" si="9"/>
        <v>35</v>
      </c>
      <c r="D43">
        <f t="shared" si="0"/>
        <v>0.0019991382550443916</v>
      </c>
      <c r="F43">
        <f t="shared" si="1"/>
        <v>10</v>
      </c>
      <c r="G43">
        <f t="shared" si="2"/>
        <v>0.0019991382550443916</v>
      </c>
      <c r="I43">
        <f t="shared" si="3"/>
        <v>2.82842712474619</v>
      </c>
      <c r="J43">
        <f t="shared" si="4"/>
        <v>0.007068021083356656</v>
      </c>
      <c r="K43">
        <f t="shared" si="10"/>
        <v>-0.49999999999999756</v>
      </c>
      <c r="L43">
        <f t="shared" si="5"/>
        <v>0.3520653267642999</v>
      </c>
      <c r="N43">
        <f t="shared" si="6"/>
        <v>2.82842712474619</v>
      </c>
      <c r="O43">
        <f t="shared" si="7"/>
        <v>-4.952174741598087</v>
      </c>
      <c r="P43">
        <f t="shared" si="8"/>
        <v>-6.53102424696929</v>
      </c>
    </row>
    <row r="44" spans="3:16" ht="12.75">
      <c r="C44">
        <f t="shared" si="9"/>
        <v>36</v>
      </c>
      <c r="D44">
        <f t="shared" si="0"/>
        <v>0.0008329742729351614</v>
      </c>
      <c r="F44">
        <f t="shared" si="1"/>
        <v>11</v>
      </c>
      <c r="G44">
        <f t="shared" si="2"/>
        <v>0.0008329742729351614</v>
      </c>
      <c r="I44">
        <f t="shared" si="3"/>
        <v>3.111269837220809</v>
      </c>
      <c r="J44">
        <f t="shared" si="4"/>
        <v>0.0029450087847319338</v>
      </c>
      <c r="K44">
        <f t="shared" si="10"/>
        <v>-0.3999999999999976</v>
      </c>
      <c r="L44">
        <f t="shared" si="5"/>
        <v>0.36827014030332367</v>
      </c>
      <c r="N44">
        <f t="shared" si="6"/>
        <v>3.111269837220809</v>
      </c>
      <c r="O44">
        <f t="shared" si="7"/>
        <v>-5.827643478951988</v>
      </c>
      <c r="P44">
        <f t="shared" si="8"/>
        <v>-7.371024246969291</v>
      </c>
    </row>
    <row r="45" spans="3:16" ht="12.75">
      <c r="C45">
        <f t="shared" si="9"/>
        <v>37</v>
      </c>
      <c r="D45">
        <f t="shared" si="0"/>
        <v>0.00031517945462411566</v>
      </c>
      <c r="F45">
        <f t="shared" si="1"/>
        <v>12</v>
      </c>
      <c r="G45">
        <f t="shared" si="2"/>
        <v>0.00031517945462411566</v>
      </c>
      <c r="I45">
        <f t="shared" si="3"/>
        <v>3.394112549695428</v>
      </c>
      <c r="J45">
        <f t="shared" si="4"/>
        <v>0.0011143276482769497</v>
      </c>
      <c r="K45">
        <f t="shared" si="10"/>
        <v>-0.2999999999999976</v>
      </c>
      <c r="L45">
        <f t="shared" si="5"/>
        <v>0.3813878154605244</v>
      </c>
      <c r="N45">
        <f t="shared" si="6"/>
        <v>3.394112549695428</v>
      </c>
      <c r="O45">
        <f t="shared" si="7"/>
        <v>-6.7995040619809535</v>
      </c>
      <c r="P45">
        <f t="shared" si="8"/>
        <v>-8.29102424696929</v>
      </c>
    </row>
    <row r="46" spans="3:16" ht="12.75">
      <c r="C46">
        <f t="shared" si="9"/>
        <v>38</v>
      </c>
      <c r="D46">
        <f t="shared" si="0"/>
        <v>0.00010782455026614466</v>
      </c>
      <c r="F46">
        <f t="shared" si="1"/>
        <v>13</v>
      </c>
      <c r="G46">
        <f t="shared" si="2"/>
        <v>0.00010782455026614466</v>
      </c>
      <c r="I46">
        <f t="shared" si="3"/>
        <v>3.676955262170047</v>
      </c>
      <c r="J46">
        <f t="shared" si="4"/>
        <v>0.00038121735335790326</v>
      </c>
      <c r="K46">
        <f t="shared" si="10"/>
        <v>-0.1999999999999976</v>
      </c>
      <c r="L46">
        <f t="shared" si="5"/>
        <v>0.3910426939754561</v>
      </c>
      <c r="N46">
        <f t="shared" si="6"/>
        <v>3.676955262170047</v>
      </c>
      <c r="O46">
        <f t="shared" si="7"/>
        <v>-7.872140864245804</v>
      </c>
      <c r="P46">
        <f t="shared" si="8"/>
        <v>-9.29102424696929</v>
      </c>
    </row>
    <row r="47" spans="3:16" ht="12.75">
      <c r="C47">
        <f t="shared" si="9"/>
        <v>39</v>
      </c>
      <c r="D47">
        <f t="shared" si="0"/>
        <v>3.31767846972753E-05</v>
      </c>
      <c r="F47">
        <f t="shared" si="1"/>
        <v>14</v>
      </c>
      <c r="G47">
        <f t="shared" si="2"/>
        <v>3.31767846972753E-05</v>
      </c>
      <c r="I47">
        <f t="shared" si="3"/>
        <v>3.959797974644666</v>
      </c>
      <c r="J47">
        <f t="shared" si="4"/>
        <v>0.00011729764718704722</v>
      </c>
      <c r="K47">
        <f t="shared" si="10"/>
        <v>-0.09999999999999759</v>
      </c>
      <c r="L47">
        <f t="shared" si="5"/>
        <v>0.39695254747701186</v>
      </c>
      <c r="N47">
        <f t="shared" si="6"/>
        <v>3.959797974644666</v>
      </c>
      <c r="O47">
        <f t="shared" si="7"/>
        <v>-9.05079586058745</v>
      </c>
      <c r="P47">
        <f t="shared" si="8"/>
        <v>-10.37102424696929</v>
      </c>
    </row>
    <row r="48" spans="3:16" ht="12.75">
      <c r="C48">
        <f t="shared" si="9"/>
        <v>40</v>
      </c>
      <c r="D48">
        <f t="shared" si="0"/>
        <v>9.123615791750694E-06</v>
      </c>
      <c r="F48">
        <f t="shared" si="1"/>
        <v>15</v>
      </c>
      <c r="G48">
        <f t="shared" si="2"/>
        <v>9.123615791750694E-06</v>
      </c>
      <c r="I48">
        <f t="shared" si="3"/>
        <v>4.242640687119285</v>
      </c>
      <c r="J48">
        <f t="shared" si="4"/>
        <v>3.225685297643794E-05</v>
      </c>
      <c r="K48">
        <f t="shared" si="10"/>
        <v>2.4147350785597155E-15</v>
      </c>
      <c r="L48">
        <f t="shared" si="5"/>
        <v>0.3989422804014327</v>
      </c>
      <c r="N48">
        <f t="shared" si="6"/>
        <v>4.242640687119285</v>
      </c>
      <c r="O48">
        <f t="shared" si="7"/>
        <v>-10.341780041903016</v>
      </c>
      <c r="P48">
        <f t="shared" si="8"/>
        <v>-11.531024246969288</v>
      </c>
    </row>
    <row r="49" spans="3:16" ht="12.75">
      <c r="C49">
        <f t="shared" si="9"/>
        <v>41</v>
      </c>
      <c r="D49">
        <f t="shared" si="0"/>
        <v>2.2252721443294415E-06</v>
      </c>
      <c r="F49">
        <f t="shared" si="1"/>
        <v>16</v>
      </c>
      <c r="G49">
        <f t="shared" si="2"/>
        <v>2.2252721443294415E-06</v>
      </c>
      <c r="I49">
        <f t="shared" si="3"/>
        <v>4.525483399593904</v>
      </c>
      <c r="J49">
        <f t="shared" si="4"/>
        <v>7.86752511620439E-06</v>
      </c>
      <c r="K49">
        <f t="shared" si="10"/>
        <v>0.10000000000000242</v>
      </c>
      <c r="L49">
        <f t="shared" si="5"/>
        <v>0.3969525474770117</v>
      </c>
      <c r="N49">
        <f t="shared" si="6"/>
        <v>4.525483399593904</v>
      </c>
      <c r="O49">
        <f t="shared" si="7"/>
        <v>-11.752767015613276</v>
      </c>
      <c r="P49">
        <f t="shared" si="8"/>
        <v>-12.77102424696929</v>
      </c>
    </row>
    <row r="50" spans="3:16" ht="12.75">
      <c r="C50">
        <f t="shared" si="9"/>
        <v>42</v>
      </c>
      <c r="D50">
        <f t="shared" si="0"/>
        <v>4.768440309277365E-07</v>
      </c>
      <c r="F50">
        <f t="shared" si="1"/>
        <v>17</v>
      </c>
      <c r="G50">
        <f t="shared" si="2"/>
        <v>4.768440309277365E-07</v>
      </c>
      <c r="I50">
        <f t="shared" si="3"/>
        <v>4.808326112068523</v>
      </c>
      <c r="J50">
        <f t="shared" si="4"/>
        <v>1.6858982391866516E-06</v>
      </c>
      <c r="K50">
        <f t="shared" si="10"/>
        <v>0.20000000000000243</v>
      </c>
      <c r="L50">
        <f t="shared" si="5"/>
        <v>0.3910426939754557</v>
      </c>
      <c r="N50">
        <f t="shared" si="6"/>
        <v>4.808326112068523</v>
      </c>
      <c r="O50">
        <f t="shared" si="7"/>
        <v>-13.293212056560428</v>
      </c>
      <c r="P50">
        <f t="shared" si="8"/>
        <v>-14.091024246969287</v>
      </c>
    </row>
    <row r="51" spans="3:16" ht="12.75">
      <c r="C51">
        <f t="shared" si="9"/>
        <v>43</v>
      </c>
      <c r="D51">
        <f t="shared" si="0"/>
        <v>8.871516854469533E-08</v>
      </c>
      <c r="F51">
        <f t="shared" si="1"/>
        <v>18</v>
      </c>
      <c r="G51">
        <f t="shared" si="2"/>
        <v>8.871516854469533E-08</v>
      </c>
      <c r="I51">
        <f t="shared" si="3"/>
        <v>5.091168824543142</v>
      </c>
      <c r="J51">
        <f t="shared" si="4"/>
        <v>3.1365548636030786E-07</v>
      </c>
      <c r="K51">
        <f t="shared" si="10"/>
        <v>0.30000000000000243</v>
      </c>
      <c r="L51">
        <f t="shared" si="5"/>
        <v>0.3813878154605238</v>
      </c>
      <c r="N51">
        <f t="shared" si="6"/>
        <v>5.091168824543142</v>
      </c>
      <c r="O51">
        <f t="shared" si="7"/>
        <v>-14.974970630574152</v>
      </c>
      <c r="P51">
        <f t="shared" si="8"/>
        <v>-15.491024246969289</v>
      </c>
    </row>
    <row r="52" spans="3:16" ht="12.75">
      <c r="C52">
        <f t="shared" si="9"/>
        <v>44</v>
      </c>
      <c r="D52">
        <f t="shared" si="0"/>
        <v>1.4113776813928782E-08</v>
      </c>
      <c r="F52">
        <f t="shared" si="1"/>
        <v>19</v>
      </c>
      <c r="G52">
        <f t="shared" si="2"/>
        <v>1.4113776813928782E-08</v>
      </c>
      <c r="I52">
        <f t="shared" si="3"/>
        <v>5.374011537017761</v>
      </c>
      <c r="J52">
        <f t="shared" si="4"/>
        <v>4.989973646641254E-08</v>
      </c>
      <c r="K52">
        <f t="shared" si="10"/>
        <v>0.40000000000000246</v>
      </c>
      <c r="L52">
        <f t="shared" si="5"/>
        <v>0.36827014030332295</v>
      </c>
      <c r="N52">
        <f t="shared" si="6"/>
        <v>5.374011537017761</v>
      </c>
      <c r="O52">
        <f t="shared" si="7"/>
        <v>-16.8132501154371</v>
      </c>
      <c r="P52">
        <f t="shared" si="8"/>
        <v>-16.97102424696929</v>
      </c>
    </row>
    <row r="53" spans="3:16" ht="12.75">
      <c r="C53">
        <f t="shared" si="9"/>
        <v>45</v>
      </c>
      <c r="D53">
        <f t="shared" si="0"/>
        <v>1.88183690852384E-09</v>
      </c>
      <c r="F53">
        <f t="shared" si="1"/>
        <v>20</v>
      </c>
      <c r="G53">
        <f t="shared" si="2"/>
        <v>1.88183690852384E-09</v>
      </c>
      <c r="I53">
        <f t="shared" si="3"/>
        <v>5.65685424949238</v>
      </c>
      <c r="J53">
        <f t="shared" si="4"/>
        <v>6.65329819552168E-09</v>
      </c>
      <c r="K53">
        <f t="shared" si="10"/>
        <v>0.5000000000000024</v>
      </c>
      <c r="L53">
        <f t="shared" si="5"/>
        <v>0.3520653267642991</v>
      </c>
      <c r="N53">
        <f t="shared" si="6"/>
        <v>5.65685424949238</v>
      </c>
      <c r="O53">
        <f t="shared" si="7"/>
        <v>-18.828153135979367</v>
      </c>
      <c r="P53">
        <f t="shared" si="8"/>
        <v>-18.531024246969288</v>
      </c>
    </row>
    <row r="54" spans="3:16" ht="12.75">
      <c r="C54">
        <f t="shared" si="9"/>
        <v>46</v>
      </c>
      <c r="D54">
        <f t="shared" si="0"/>
        <v>2.0454749005693874E-10</v>
      </c>
      <c r="F54">
        <f t="shared" si="1"/>
        <v>21</v>
      </c>
      <c r="G54">
        <f t="shared" si="2"/>
        <v>2.0454749005693874E-10</v>
      </c>
      <c r="I54">
        <f t="shared" si="3"/>
        <v>5.939696961966999</v>
      </c>
      <c r="J54">
        <f t="shared" si="4"/>
        <v>7.231845864697464E-10</v>
      </c>
      <c r="K54">
        <f t="shared" si="10"/>
        <v>0.6000000000000024</v>
      </c>
      <c r="L54">
        <f t="shared" si="5"/>
        <v>0.33322460289179917</v>
      </c>
      <c r="N54">
        <f t="shared" si="6"/>
        <v>5.939696961966999</v>
      </c>
      <c r="O54">
        <f t="shared" si="7"/>
        <v>-21.04735662003436</v>
      </c>
      <c r="P54">
        <f t="shared" si="8"/>
        <v>-20.171024246969292</v>
      </c>
    </row>
    <row r="55" spans="3:16" ht="12.75">
      <c r="C55">
        <f t="shared" si="9"/>
        <v>47</v>
      </c>
      <c r="D55">
        <f t="shared" si="0"/>
        <v>1.7408297026122416E-11</v>
      </c>
      <c r="F55">
        <f t="shared" si="1"/>
        <v>22</v>
      </c>
      <c r="G55">
        <f t="shared" si="2"/>
        <v>1.7408297026122416E-11</v>
      </c>
      <c r="I55">
        <f t="shared" si="3"/>
        <v>6.222539674441618</v>
      </c>
      <c r="J55">
        <f t="shared" si="4"/>
        <v>6.154762438040384E-11</v>
      </c>
      <c r="K55">
        <f t="shared" si="10"/>
        <v>0.7000000000000024</v>
      </c>
      <c r="L55">
        <f t="shared" si="5"/>
        <v>0.3122539333667607</v>
      </c>
      <c r="N55">
        <f t="shared" si="6"/>
        <v>6.222539674441618</v>
      </c>
      <c r="O55">
        <f t="shared" si="7"/>
        <v>-23.511209860624533</v>
      </c>
      <c r="P55">
        <f t="shared" si="8"/>
        <v>-21.89102424696929</v>
      </c>
    </row>
    <row r="56" spans="3:16" ht="12.75">
      <c r="C56">
        <f t="shared" si="9"/>
        <v>48</v>
      </c>
      <c r="D56">
        <f t="shared" si="0"/>
        <v>1.0880185641326566E-12</v>
      </c>
      <c r="F56">
        <f t="shared" si="1"/>
        <v>23</v>
      </c>
      <c r="G56">
        <f t="shared" si="2"/>
        <v>1.0880185641326566E-12</v>
      </c>
      <c r="I56">
        <f t="shared" si="3"/>
        <v>6.505382386916237</v>
      </c>
      <c r="J56">
        <f t="shared" si="4"/>
        <v>3.84672652377526E-12</v>
      </c>
      <c r="K56">
        <f t="shared" si="10"/>
        <v>0.8000000000000024</v>
      </c>
      <c r="L56">
        <f t="shared" si="5"/>
        <v>0.2896915527614822</v>
      </c>
      <c r="N56">
        <f t="shared" si="6"/>
        <v>6.505382386916237</v>
      </c>
      <c r="O56">
        <f t="shared" si="7"/>
        <v>-26.283798582864307</v>
      </c>
      <c r="P56">
        <f t="shared" si="8"/>
        <v>-23.691024246969288</v>
      </c>
    </row>
    <row r="57" spans="3:16" ht="12.75">
      <c r="C57">
        <f t="shared" si="9"/>
        <v>49</v>
      </c>
      <c r="D57">
        <f t="shared" si="0"/>
        <v>4.440892098500631E-14</v>
      </c>
      <c r="F57">
        <f t="shared" si="1"/>
        <v>24</v>
      </c>
      <c r="G57">
        <f t="shared" si="2"/>
        <v>4.440892098500631E-14</v>
      </c>
      <c r="I57">
        <f t="shared" si="3"/>
        <v>6.788225099390856</v>
      </c>
      <c r="J57">
        <f t="shared" si="4"/>
        <v>1.570092458683777E-13</v>
      </c>
      <c r="K57">
        <f t="shared" si="10"/>
        <v>0.9000000000000024</v>
      </c>
      <c r="L57">
        <f t="shared" si="5"/>
        <v>0.26608524989875426</v>
      </c>
      <c r="N57">
        <f t="shared" si="6"/>
        <v>6.788225099390856</v>
      </c>
      <c r="O57">
        <f t="shared" si="7"/>
        <v>-29.48247170041499</v>
      </c>
      <c r="P57">
        <f t="shared" si="8"/>
        <v>-25.57102424696929</v>
      </c>
    </row>
    <row r="58" spans="3:16" ht="12.75">
      <c r="C58">
        <f t="shared" si="9"/>
        <v>50</v>
      </c>
      <c r="D58">
        <f t="shared" si="0"/>
        <v>8.881784197001244E-16</v>
      </c>
      <c r="F58">
        <f t="shared" si="1"/>
        <v>25</v>
      </c>
      <c r="G58">
        <f t="shared" si="2"/>
        <v>8.881784197001244E-16</v>
      </c>
      <c r="I58">
        <f t="shared" si="3"/>
        <v>7.071067811865475</v>
      </c>
      <c r="J58">
        <f t="shared" si="4"/>
        <v>3.1401849173675475E-15</v>
      </c>
      <c r="K58">
        <f t="shared" si="10"/>
        <v>1.0000000000000024</v>
      </c>
      <c r="L58">
        <f t="shared" si="5"/>
        <v>0.24197072451914278</v>
      </c>
      <c r="N58">
        <f t="shared" si="6"/>
        <v>7.071067811865475</v>
      </c>
      <c r="O58">
        <f t="shared" si="7"/>
        <v>-33.39449470584314</v>
      </c>
      <c r="P58">
        <f t="shared" si="8"/>
        <v>-27.531024246969288</v>
      </c>
    </row>
    <row r="59" spans="3:16" ht="12.75">
      <c r="C59">
        <f t="shared" si="9"/>
        <v>51</v>
      </c>
      <c r="D59" t="e">
        <f t="shared" si="0"/>
        <v>#NUM!</v>
      </c>
      <c r="F59">
        <f t="shared" si="1"/>
        <v>26</v>
      </c>
      <c r="G59" t="e">
        <f t="shared" si="2"/>
        <v>#NUM!</v>
      </c>
      <c r="I59">
        <f t="shared" si="3"/>
        <v>7.353910524340094</v>
      </c>
      <c r="J59" t="e">
        <f t="shared" si="4"/>
        <v>#NUM!</v>
      </c>
      <c r="K59">
        <f t="shared" si="10"/>
        <v>1.1000000000000025</v>
      </c>
      <c r="L59">
        <f t="shared" si="5"/>
        <v>0.21785217703254997</v>
      </c>
      <c r="N59">
        <f t="shared" si="6"/>
        <v>7.353910524340094</v>
      </c>
      <c r="O59" t="e">
        <f t="shared" si="7"/>
        <v>#NUM!</v>
      </c>
      <c r="P59">
        <f t="shared" si="8"/>
        <v>-29.57102424696929</v>
      </c>
    </row>
    <row r="60" spans="3:16" ht="12.75">
      <c r="C60">
        <f t="shared" si="9"/>
        <v>52</v>
      </c>
      <c r="D60" t="e">
        <f t="shared" si="0"/>
        <v>#NUM!</v>
      </c>
      <c r="F60">
        <f t="shared" si="1"/>
        <v>27</v>
      </c>
      <c r="G60" t="e">
        <f t="shared" si="2"/>
        <v>#NUM!</v>
      </c>
      <c r="I60">
        <f t="shared" si="3"/>
        <v>7.636753236814713</v>
      </c>
      <c r="J60" t="e">
        <f t="shared" si="4"/>
        <v>#NUM!</v>
      </c>
      <c r="K60">
        <f t="shared" si="10"/>
        <v>1.2000000000000026</v>
      </c>
      <c r="L60">
        <f t="shared" si="5"/>
        <v>0.19418605498321231</v>
      </c>
      <c r="N60">
        <f t="shared" si="6"/>
        <v>7.636753236814713</v>
      </c>
      <c r="O60" t="e">
        <f t="shared" si="7"/>
        <v>#NUM!</v>
      </c>
      <c r="P60">
        <f t="shared" si="8"/>
        <v>-31.69102424696929</v>
      </c>
    </row>
    <row r="61" spans="3:16" ht="12.75">
      <c r="C61">
        <f t="shared" si="9"/>
        <v>53</v>
      </c>
      <c r="D61" t="e">
        <f t="shared" si="0"/>
        <v>#NUM!</v>
      </c>
      <c r="F61">
        <f t="shared" si="1"/>
        <v>28</v>
      </c>
      <c r="G61" t="e">
        <f t="shared" si="2"/>
        <v>#NUM!</v>
      </c>
      <c r="I61">
        <f t="shared" si="3"/>
        <v>7.919595949289332</v>
      </c>
      <c r="J61" t="e">
        <f t="shared" si="4"/>
        <v>#NUM!</v>
      </c>
      <c r="K61">
        <f t="shared" si="10"/>
        <v>1.3000000000000027</v>
      </c>
      <c r="L61">
        <f t="shared" si="5"/>
        <v>0.17136859204780677</v>
      </c>
      <c r="N61">
        <f t="shared" si="6"/>
        <v>7.919595949289332</v>
      </c>
      <c r="O61" t="e">
        <f t="shared" si="7"/>
        <v>#NUM!</v>
      </c>
      <c r="P61">
        <f t="shared" si="8"/>
        <v>-33.89102424696929</v>
      </c>
    </row>
    <row r="62" spans="3:16" ht="12.75">
      <c r="C62">
        <f t="shared" si="9"/>
        <v>54</v>
      </c>
      <c r="D62" t="e">
        <f t="shared" si="0"/>
        <v>#NUM!</v>
      </c>
      <c r="F62">
        <f t="shared" si="1"/>
        <v>29</v>
      </c>
      <c r="G62" t="e">
        <f t="shared" si="2"/>
        <v>#NUM!</v>
      </c>
      <c r="I62">
        <f t="shared" si="3"/>
        <v>8.202438661763951</v>
      </c>
      <c r="J62" t="e">
        <f t="shared" si="4"/>
        <v>#NUM!</v>
      </c>
      <c r="K62">
        <f t="shared" si="10"/>
        <v>1.4000000000000028</v>
      </c>
      <c r="L62">
        <f t="shared" si="5"/>
        <v>0.14972746563574427</v>
      </c>
      <c r="N62">
        <f t="shared" si="6"/>
        <v>8.202438661763951</v>
      </c>
      <c r="O62" t="e">
        <f t="shared" si="7"/>
        <v>#NUM!</v>
      </c>
      <c r="P62">
        <f t="shared" si="8"/>
        <v>-36.17102424696929</v>
      </c>
    </row>
    <row r="63" spans="3:16" ht="12.75">
      <c r="C63">
        <f t="shared" si="9"/>
        <v>55</v>
      </c>
      <c r="D63" t="e">
        <f t="shared" si="0"/>
        <v>#NUM!</v>
      </c>
      <c r="F63">
        <f t="shared" si="1"/>
        <v>30</v>
      </c>
      <c r="G63" t="e">
        <f t="shared" si="2"/>
        <v>#NUM!</v>
      </c>
      <c r="I63">
        <f t="shared" si="3"/>
        <v>8.48528137423857</v>
      </c>
      <c r="J63" t="e">
        <f t="shared" si="4"/>
        <v>#NUM!</v>
      </c>
      <c r="K63">
        <f t="shared" si="10"/>
        <v>1.5000000000000029</v>
      </c>
      <c r="L63">
        <f t="shared" si="5"/>
        <v>0.12951759566589116</v>
      </c>
      <c r="N63">
        <f t="shared" si="6"/>
        <v>8.48528137423857</v>
      </c>
      <c r="O63" t="e">
        <f t="shared" si="7"/>
        <v>#NUM!</v>
      </c>
      <c r="P63">
        <f t="shared" si="8"/>
        <v>-38.53102424696928</v>
      </c>
    </row>
    <row r="64" spans="3:16" ht="12.75">
      <c r="C64">
        <f t="shared" si="9"/>
        <v>56</v>
      </c>
      <c r="D64" t="e">
        <f t="shared" si="0"/>
        <v>#NUM!</v>
      </c>
      <c r="F64">
        <f t="shared" si="1"/>
        <v>31</v>
      </c>
      <c r="G64" t="e">
        <f t="shared" si="2"/>
        <v>#NUM!</v>
      </c>
      <c r="I64">
        <f t="shared" si="3"/>
        <v>8.76812408671319</v>
      </c>
      <c r="J64" t="e">
        <f t="shared" si="4"/>
        <v>#NUM!</v>
      </c>
      <c r="K64">
        <f t="shared" si="10"/>
        <v>1.600000000000003</v>
      </c>
      <c r="L64">
        <f t="shared" si="5"/>
        <v>0.11092083467945503</v>
      </c>
      <c r="N64">
        <f t="shared" si="6"/>
        <v>8.76812408671319</v>
      </c>
      <c r="O64" t="e">
        <f t="shared" si="7"/>
        <v>#NUM!</v>
      </c>
      <c r="P64">
        <f t="shared" si="8"/>
        <v>-40.97102424696929</v>
      </c>
    </row>
    <row r="65" spans="3:16" ht="12.75">
      <c r="C65">
        <f t="shared" si="9"/>
        <v>57</v>
      </c>
      <c r="D65" t="e">
        <f t="shared" si="0"/>
        <v>#NUM!</v>
      </c>
      <c r="F65">
        <f t="shared" si="1"/>
        <v>32</v>
      </c>
      <c r="G65" t="e">
        <f t="shared" si="2"/>
        <v>#NUM!</v>
      </c>
      <c r="I65">
        <f t="shared" si="3"/>
        <v>9.050966799187808</v>
      </c>
      <c r="J65" t="e">
        <f t="shared" si="4"/>
        <v>#NUM!</v>
      </c>
      <c r="K65">
        <f t="shared" si="10"/>
        <v>1.700000000000003</v>
      </c>
      <c r="L65">
        <f t="shared" si="5"/>
        <v>0.09404907737688643</v>
      </c>
      <c r="N65">
        <f t="shared" si="6"/>
        <v>9.050966799187808</v>
      </c>
      <c r="O65" t="e">
        <f t="shared" si="7"/>
        <v>#NUM!</v>
      </c>
      <c r="P65">
        <f t="shared" si="8"/>
        <v>-43.49102424696929</v>
      </c>
    </row>
    <row r="66" spans="3:16" ht="12.75">
      <c r="C66">
        <f t="shared" si="9"/>
        <v>58</v>
      </c>
      <c r="D66" t="e">
        <f t="shared" si="0"/>
        <v>#NUM!</v>
      </c>
      <c r="F66">
        <f t="shared" si="1"/>
        <v>33</v>
      </c>
      <c r="G66" t="e">
        <f t="shared" si="2"/>
        <v>#NUM!</v>
      </c>
      <c r="I66">
        <f t="shared" si="3"/>
        <v>9.333809511662427</v>
      </c>
      <c r="J66" t="e">
        <f t="shared" si="4"/>
        <v>#NUM!</v>
      </c>
      <c r="K66">
        <f t="shared" si="10"/>
        <v>1.8000000000000032</v>
      </c>
      <c r="L66">
        <f t="shared" si="5"/>
        <v>0.07895015830089372</v>
      </c>
      <c r="N66">
        <f t="shared" si="6"/>
        <v>9.333809511662427</v>
      </c>
      <c r="O66" t="e">
        <f t="shared" si="7"/>
        <v>#NUM!</v>
      </c>
      <c r="P66">
        <f t="shared" si="8"/>
        <v>-46.09102424696928</v>
      </c>
    </row>
    <row r="67" spans="3:16" ht="12.75">
      <c r="C67">
        <f t="shared" si="9"/>
        <v>59</v>
      </c>
      <c r="D67" t="e">
        <f t="shared" si="0"/>
        <v>#NUM!</v>
      </c>
      <c r="F67">
        <f t="shared" si="1"/>
        <v>34</v>
      </c>
      <c r="G67" t="e">
        <f t="shared" si="2"/>
        <v>#NUM!</v>
      </c>
      <c r="I67">
        <f t="shared" si="3"/>
        <v>9.616652224137045</v>
      </c>
      <c r="J67" t="e">
        <f t="shared" si="4"/>
        <v>#NUM!</v>
      </c>
      <c r="K67">
        <f t="shared" si="10"/>
        <v>1.9000000000000032</v>
      </c>
      <c r="L67">
        <f t="shared" si="5"/>
        <v>0.06561581477467619</v>
      </c>
      <c r="N67">
        <f t="shared" si="6"/>
        <v>9.616652224137045</v>
      </c>
      <c r="O67" t="e">
        <f t="shared" si="7"/>
        <v>#NUM!</v>
      </c>
      <c r="P67">
        <f t="shared" si="8"/>
        <v>-48.771024246969276</v>
      </c>
    </row>
    <row r="68" spans="3:16" ht="12.75">
      <c r="C68">
        <f t="shared" si="9"/>
        <v>60</v>
      </c>
      <c r="D68" t="e">
        <f t="shared" si="0"/>
        <v>#NUM!</v>
      </c>
      <c r="F68">
        <f t="shared" si="1"/>
        <v>35</v>
      </c>
      <c r="G68" t="e">
        <f t="shared" si="2"/>
        <v>#NUM!</v>
      </c>
      <c r="I68">
        <f t="shared" si="3"/>
        <v>9.899494936611665</v>
      </c>
      <c r="J68" t="e">
        <f t="shared" si="4"/>
        <v>#NUM!</v>
      </c>
      <c r="K68">
        <f t="shared" si="10"/>
        <v>2.000000000000003</v>
      </c>
      <c r="L68">
        <f t="shared" si="5"/>
        <v>0.053990966513187716</v>
      </c>
      <c r="N68">
        <f t="shared" si="6"/>
        <v>9.899494936611665</v>
      </c>
      <c r="O68" t="e">
        <f t="shared" si="7"/>
        <v>#NUM!</v>
      </c>
      <c r="P68">
        <f t="shared" si="8"/>
        <v>-51.53102424696929</v>
      </c>
    </row>
    <row r="69" spans="3:16" ht="12.75">
      <c r="C69">
        <f t="shared" si="9"/>
        <v>61</v>
      </c>
      <c r="D69" t="e">
        <f t="shared" si="0"/>
        <v>#NUM!</v>
      </c>
      <c r="F69">
        <f t="shared" si="1"/>
        <v>36</v>
      </c>
      <c r="G69" t="e">
        <f t="shared" si="2"/>
        <v>#NUM!</v>
      </c>
      <c r="I69">
        <f t="shared" si="3"/>
        <v>10.182337649086284</v>
      </c>
      <c r="J69" t="e">
        <f t="shared" si="4"/>
        <v>#NUM!</v>
      </c>
      <c r="K69">
        <f t="shared" si="10"/>
        <v>2.100000000000003</v>
      </c>
      <c r="L69">
        <f t="shared" si="5"/>
        <v>0.0439835959804269</v>
      </c>
      <c r="N69">
        <f t="shared" si="6"/>
        <v>10.182337649086284</v>
      </c>
      <c r="O69" t="e">
        <f t="shared" si="7"/>
        <v>#NUM!</v>
      </c>
      <c r="P69">
        <f t="shared" si="8"/>
        <v>-54.371024246969284</v>
      </c>
    </row>
    <row r="70" spans="3:16" ht="12.75">
      <c r="C70">
        <f t="shared" si="9"/>
        <v>62</v>
      </c>
      <c r="D70" t="e">
        <f t="shared" si="0"/>
        <v>#NUM!</v>
      </c>
      <c r="F70">
        <f t="shared" si="1"/>
        <v>37</v>
      </c>
      <c r="G70" t="e">
        <f t="shared" si="2"/>
        <v>#NUM!</v>
      </c>
      <c r="I70">
        <f t="shared" si="3"/>
        <v>10.465180361560902</v>
      </c>
      <c r="J70" t="e">
        <f t="shared" si="4"/>
        <v>#NUM!</v>
      </c>
      <c r="K70">
        <f t="shared" si="10"/>
        <v>2.2000000000000033</v>
      </c>
      <c r="L70">
        <f t="shared" si="5"/>
        <v>0.03547459284623119</v>
      </c>
      <c r="N70">
        <f t="shared" si="6"/>
        <v>10.465180361560902</v>
      </c>
      <c r="O70" t="e">
        <f t="shared" si="7"/>
        <v>#NUM!</v>
      </c>
      <c r="P70">
        <f t="shared" si="8"/>
        <v>-57.29102424696928</v>
      </c>
    </row>
    <row r="71" spans="3:16" ht="12.75">
      <c r="C71">
        <f t="shared" si="9"/>
        <v>63</v>
      </c>
      <c r="D71" t="e">
        <f t="shared" si="0"/>
        <v>#NUM!</v>
      </c>
      <c r="F71">
        <f t="shared" si="1"/>
        <v>38</v>
      </c>
      <c r="G71" t="e">
        <f t="shared" si="2"/>
        <v>#NUM!</v>
      </c>
      <c r="I71">
        <f t="shared" si="3"/>
        <v>10.748023074035522</v>
      </c>
      <c r="J71" t="e">
        <f t="shared" si="4"/>
        <v>#NUM!</v>
      </c>
      <c r="K71">
        <f t="shared" si="10"/>
        <v>2.3000000000000034</v>
      </c>
      <c r="L71">
        <f t="shared" si="5"/>
        <v>0.02832703774160096</v>
      </c>
      <c r="N71">
        <f t="shared" si="6"/>
        <v>10.748023074035522</v>
      </c>
      <c r="O71" t="e">
        <f t="shared" si="7"/>
        <v>#NUM!</v>
      </c>
      <c r="P71">
        <f t="shared" si="8"/>
        <v>-60.291024246969286</v>
      </c>
    </row>
    <row r="72" spans="3:16" ht="12.75">
      <c r="C72">
        <f t="shared" si="9"/>
        <v>64</v>
      </c>
      <c r="D72" t="e">
        <f t="shared" si="0"/>
        <v>#NUM!</v>
      </c>
      <c r="F72">
        <f t="shared" si="1"/>
        <v>39</v>
      </c>
      <c r="G72" t="e">
        <f t="shared" si="2"/>
        <v>#NUM!</v>
      </c>
      <c r="I72">
        <f t="shared" si="3"/>
        <v>11.030865786510141</v>
      </c>
      <c r="J72" t="e">
        <f t="shared" si="4"/>
        <v>#NUM!</v>
      </c>
      <c r="K72">
        <f t="shared" si="10"/>
        <v>2.4000000000000035</v>
      </c>
      <c r="L72">
        <f t="shared" si="5"/>
        <v>0.022394530294842712</v>
      </c>
      <c r="N72">
        <f t="shared" si="6"/>
        <v>11.030865786510141</v>
      </c>
      <c r="O72" t="e">
        <f t="shared" si="7"/>
        <v>#NUM!</v>
      </c>
      <c r="P72">
        <f t="shared" si="8"/>
        <v>-63.371024246969284</v>
      </c>
    </row>
    <row r="73" spans="3:16" ht="12.75">
      <c r="C73">
        <f t="shared" si="9"/>
        <v>65</v>
      </c>
      <c r="D73" t="e">
        <f aca="true" t="shared" si="11" ref="D73:D108">BINOMDIST(C73,$C$2,$C$3,FALSE)</f>
        <v>#NUM!</v>
      </c>
      <c r="F73">
        <f aca="true" t="shared" si="12" ref="F73:F108">C73-$C$2*$C$3</f>
        <v>40</v>
      </c>
      <c r="G73" t="e">
        <f aca="true" t="shared" si="13" ref="G73:G108">D73</f>
        <v>#NUM!</v>
      </c>
      <c r="I73">
        <f aca="true" t="shared" si="14" ref="I73:I108">F73/SQRT($C$2*$C$3*(1-$C$3))</f>
        <v>11.31370849898476</v>
      </c>
      <c r="J73" t="e">
        <f aca="true" t="shared" si="15" ref="J73:J108">G73*SQRT($C$2*$C$3*(1-$C$3))</f>
        <v>#NUM!</v>
      </c>
      <c r="K73">
        <f t="shared" si="10"/>
        <v>2.5000000000000036</v>
      </c>
      <c r="L73">
        <f aca="true" t="shared" si="16" ref="L73:L88">1/SQRT(2*PI())*EXP(-1/2*K73^2)</f>
        <v>0.01752830049356838</v>
      </c>
      <c r="N73">
        <f aca="true" t="shared" si="17" ref="N73:N108">I73</f>
        <v>11.31370849898476</v>
      </c>
      <c r="O73" t="e">
        <f aca="true" t="shared" si="18" ref="O73:O108">LN(J73)</f>
        <v>#NUM!</v>
      </c>
      <c r="P73">
        <f aca="true" t="shared" si="19" ref="P73:P108">-1/2*N73^2+LN(1/(2*PI())/2)</f>
        <v>-66.53102424696928</v>
      </c>
    </row>
    <row r="74" spans="3:16" ht="12.75">
      <c r="C74">
        <f aca="true" t="shared" si="20" ref="C74:C108">C73+1</f>
        <v>66</v>
      </c>
      <c r="D74" t="e">
        <f t="shared" si="11"/>
        <v>#NUM!</v>
      </c>
      <c r="F74">
        <f t="shared" si="12"/>
        <v>41</v>
      </c>
      <c r="G74" t="e">
        <f t="shared" si="13"/>
        <v>#NUM!</v>
      </c>
      <c r="I74">
        <f t="shared" si="14"/>
        <v>11.59655121145938</v>
      </c>
      <c r="J74" t="e">
        <f t="shared" si="15"/>
        <v>#NUM!</v>
      </c>
      <c r="K74">
        <f aca="true" t="shared" si="21" ref="K74:K88">K73+0.1</f>
        <v>2.6000000000000036</v>
      </c>
      <c r="L74">
        <f t="shared" si="16"/>
        <v>0.013582969233685486</v>
      </c>
      <c r="N74">
        <f t="shared" si="17"/>
        <v>11.59655121145938</v>
      </c>
      <c r="O74" t="e">
        <f t="shared" si="18"/>
        <v>#NUM!</v>
      </c>
      <c r="P74">
        <f t="shared" si="19"/>
        <v>-69.7710242469693</v>
      </c>
    </row>
    <row r="75" spans="3:16" ht="12.75">
      <c r="C75">
        <f t="shared" si="20"/>
        <v>67</v>
      </c>
      <c r="D75" t="e">
        <f t="shared" si="11"/>
        <v>#NUM!</v>
      </c>
      <c r="F75">
        <f t="shared" si="12"/>
        <v>42</v>
      </c>
      <c r="G75" t="e">
        <f t="shared" si="13"/>
        <v>#NUM!</v>
      </c>
      <c r="I75">
        <f t="shared" si="14"/>
        <v>11.879393923933998</v>
      </c>
      <c r="J75" t="e">
        <f t="shared" si="15"/>
        <v>#NUM!</v>
      </c>
      <c r="K75">
        <f t="shared" si="21"/>
        <v>2.7000000000000037</v>
      </c>
      <c r="L75">
        <f t="shared" si="16"/>
        <v>0.010420934814422488</v>
      </c>
      <c r="N75">
        <f t="shared" si="17"/>
        <v>11.879393923933998</v>
      </c>
      <c r="O75" t="e">
        <f t="shared" si="18"/>
        <v>#NUM!</v>
      </c>
      <c r="P75">
        <f t="shared" si="19"/>
        <v>-73.0910242469693</v>
      </c>
    </row>
    <row r="76" spans="3:16" ht="12.75">
      <c r="C76">
        <f t="shared" si="20"/>
        <v>68</v>
      </c>
      <c r="D76" t="e">
        <f t="shared" si="11"/>
        <v>#NUM!</v>
      </c>
      <c r="F76">
        <f t="shared" si="12"/>
        <v>43</v>
      </c>
      <c r="G76" t="e">
        <f t="shared" si="13"/>
        <v>#NUM!</v>
      </c>
      <c r="I76">
        <f t="shared" si="14"/>
        <v>12.162236636408617</v>
      </c>
      <c r="J76" t="e">
        <f t="shared" si="15"/>
        <v>#NUM!</v>
      </c>
      <c r="K76">
        <f t="shared" si="21"/>
        <v>2.800000000000004</v>
      </c>
      <c r="L76">
        <f t="shared" si="16"/>
        <v>0.00791545158297988</v>
      </c>
      <c r="N76">
        <f t="shared" si="17"/>
        <v>12.162236636408617</v>
      </c>
      <c r="O76" t="e">
        <f t="shared" si="18"/>
        <v>#NUM!</v>
      </c>
      <c r="P76">
        <f t="shared" si="19"/>
        <v>-76.49102424696929</v>
      </c>
    </row>
    <row r="77" spans="3:16" ht="12.75">
      <c r="C77">
        <f t="shared" si="20"/>
        <v>69</v>
      </c>
      <c r="D77" t="e">
        <f t="shared" si="11"/>
        <v>#NUM!</v>
      </c>
      <c r="F77">
        <f t="shared" si="12"/>
        <v>44</v>
      </c>
      <c r="G77" t="e">
        <f t="shared" si="13"/>
        <v>#NUM!</v>
      </c>
      <c r="I77">
        <f t="shared" si="14"/>
        <v>12.445079348883237</v>
      </c>
      <c r="J77" t="e">
        <f t="shared" si="15"/>
        <v>#NUM!</v>
      </c>
      <c r="K77">
        <f t="shared" si="21"/>
        <v>2.900000000000004</v>
      </c>
      <c r="L77">
        <f t="shared" si="16"/>
        <v>0.005952532419775785</v>
      </c>
      <c r="N77">
        <f t="shared" si="17"/>
        <v>12.445079348883237</v>
      </c>
      <c r="O77" t="e">
        <f t="shared" si="18"/>
        <v>#NUM!</v>
      </c>
      <c r="P77">
        <f t="shared" si="19"/>
        <v>-79.9710242469693</v>
      </c>
    </row>
    <row r="78" spans="3:16" ht="12.75">
      <c r="C78">
        <f t="shared" si="20"/>
        <v>70</v>
      </c>
      <c r="D78" t="e">
        <f t="shared" si="11"/>
        <v>#NUM!</v>
      </c>
      <c r="F78">
        <f t="shared" si="12"/>
        <v>45</v>
      </c>
      <c r="G78" t="e">
        <f t="shared" si="13"/>
        <v>#NUM!</v>
      </c>
      <c r="I78">
        <f t="shared" si="14"/>
        <v>12.727922061357855</v>
      </c>
      <c r="J78" t="e">
        <f t="shared" si="15"/>
        <v>#NUM!</v>
      </c>
      <c r="K78">
        <f t="shared" si="21"/>
        <v>3.000000000000004</v>
      </c>
      <c r="L78">
        <f t="shared" si="16"/>
        <v>0.004431848411937953</v>
      </c>
      <c r="N78">
        <f t="shared" si="17"/>
        <v>12.727922061357855</v>
      </c>
      <c r="O78" t="e">
        <f t="shared" si="18"/>
        <v>#NUM!</v>
      </c>
      <c r="P78">
        <f t="shared" si="19"/>
        <v>-83.5310242469693</v>
      </c>
    </row>
    <row r="79" spans="3:16" ht="12.75">
      <c r="C79">
        <f t="shared" si="20"/>
        <v>71</v>
      </c>
      <c r="D79" t="e">
        <f t="shared" si="11"/>
        <v>#NUM!</v>
      </c>
      <c r="F79">
        <f t="shared" si="12"/>
        <v>46</v>
      </c>
      <c r="G79" t="e">
        <f t="shared" si="13"/>
        <v>#NUM!</v>
      </c>
      <c r="I79">
        <f t="shared" si="14"/>
        <v>13.010764773832474</v>
      </c>
      <c r="J79" t="e">
        <f t="shared" si="15"/>
        <v>#NUM!</v>
      </c>
      <c r="K79">
        <f t="shared" si="21"/>
        <v>3.100000000000004</v>
      </c>
      <c r="L79">
        <f t="shared" si="16"/>
        <v>0.0032668190561998783</v>
      </c>
      <c r="N79">
        <f t="shared" si="17"/>
        <v>13.010764773832474</v>
      </c>
      <c r="O79" t="e">
        <f t="shared" si="18"/>
        <v>#NUM!</v>
      </c>
      <c r="P79">
        <f t="shared" si="19"/>
        <v>-87.17102424696928</v>
      </c>
    </row>
    <row r="80" spans="3:16" ht="12.75">
      <c r="C80">
        <f t="shared" si="20"/>
        <v>72</v>
      </c>
      <c r="D80" t="e">
        <f t="shared" si="11"/>
        <v>#NUM!</v>
      </c>
      <c r="F80">
        <f t="shared" si="12"/>
        <v>47</v>
      </c>
      <c r="G80" t="e">
        <f t="shared" si="13"/>
        <v>#NUM!</v>
      </c>
      <c r="I80">
        <f t="shared" si="14"/>
        <v>13.293607486307092</v>
      </c>
      <c r="J80" t="e">
        <f t="shared" si="15"/>
        <v>#NUM!</v>
      </c>
      <c r="K80">
        <f t="shared" si="21"/>
        <v>3.200000000000004</v>
      </c>
      <c r="L80">
        <f t="shared" si="16"/>
        <v>0.0023840882014648105</v>
      </c>
      <c r="N80">
        <f t="shared" si="17"/>
        <v>13.293607486307092</v>
      </c>
      <c r="O80" t="e">
        <f t="shared" si="18"/>
        <v>#NUM!</v>
      </c>
      <c r="P80">
        <f t="shared" si="19"/>
        <v>-90.89102424696928</v>
      </c>
    </row>
    <row r="81" spans="3:16" ht="12.75">
      <c r="C81">
        <f t="shared" si="20"/>
        <v>73</v>
      </c>
      <c r="D81" t="e">
        <f t="shared" si="11"/>
        <v>#NUM!</v>
      </c>
      <c r="F81">
        <f t="shared" si="12"/>
        <v>48</v>
      </c>
      <c r="G81" t="e">
        <f t="shared" si="13"/>
        <v>#NUM!</v>
      </c>
      <c r="I81">
        <f t="shared" si="14"/>
        <v>13.576450198781712</v>
      </c>
      <c r="J81" t="e">
        <f t="shared" si="15"/>
        <v>#NUM!</v>
      </c>
      <c r="K81">
        <f t="shared" si="21"/>
        <v>3.3000000000000043</v>
      </c>
      <c r="L81">
        <f t="shared" si="16"/>
        <v>0.0017225689390536552</v>
      </c>
      <c r="N81">
        <f t="shared" si="17"/>
        <v>13.576450198781712</v>
      </c>
      <c r="O81" t="e">
        <f t="shared" si="18"/>
        <v>#NUM!</v>
      </c>
      <c r="P81">
        <f t="shared" si="19"/>
        <v>-94.69102424696929</v>
      </c>
    </row>
    <row r="82" spans="3:16" ht="12.75">
      <c r="C82">
        <f t="shared" si="20"/>
        <v>74</v>
      </c>
      <c r="D82" t="e">
        <f t="shared" si="11"/>
        <v>#NUM!</v>
      </c>
      <c r="F82">
        <f t="shared" si="12"/>
        <v>49</v>
      </c>
      <c r="G82" t="e">
        <f t="shared" si="13"/>
        <v>#NUM!</v>
      </c>
      <c r="I82">
        <f t="shared" si="14"/>
        <v>13.85929291125633</v>
      </c>
      <c r="J82" t="e">
        <f t="shared" si="15"/>
        <v>#NUM!</v>
      </c>
      <c r="K82">
        <f t="shared" si="21"/>
        <v>3.4000000000000044</v>
      </c>
      <c r="L82">
        <f t="shared" si="16"/>
        <v>0.0012322191684730013</v>
      </c>
      <c r="N82">
        <f t="shared" si="17"/>
        <v>13.85929291125633</v>
      </c>
      <c r="O82" t="e">
        <f t="shared" si="18"/>
        <v>#NUM!</v>
      </c>
      <c r="P82">
        <f t="shared" si="19"/>
        <v>-98.57102424696929</v>
      </c>
    </row>
    <row r="83" spans="3:16" ht="12.75">
      <c r="C83">
        <f t="shared" si="20"/>
        <v>75</v>
      </c>
      <c r="D83" t="e">
        <f t="shared" si="11"/>
        <v>#NUM!</v>
      </c>
      <c r="F83">
        <f t="shared" si="12"/>
        <v>50</v>
      </c>
      <c r="G83" t="e">
        <f t="shared" si="13"/>
        <v>#NUM!</v>
      </c>
      <c r="I83">
        <f t="shared" si="14"/>
        <v>14.14213562373095</v>
      </c>
      <c r="J83" t="e">
        <f t="shared" si="15"/>
        <v>#NUM!</v>
      </c>
      <c r="K83">
        <f t="shared" si="21"/>
        <v>3.5000000000000044</v>
      </c>
      <c r="L83">
        <f t="shared" si="16"/>
        <v>0.0008726826950457461</v>
      </c>
      <c r="N83">
        <f t="shared" si="17"/>
        <v>14.14213562373095</v>
      </c>
      <c r="O83" t="e">
        <f t="shared" si="18"/>
        <v>#NUM!</v>
      </c>
      <c r="P83">
        <f t="shared" si="19"/>
        <v>-102.53102424696928</v>
      </c>
    </row>
    <row r="84" spans="3:16" ht="12.75">
      <c r="C84">
        <f t="shared" si="20"/>
        <v>76</v>
      </c>
      <c r="D84" t="e">
        <f t="shared" si="11"/>
        <v>#NUM!</v>
      </c>
      <c r="F84">
        <f t="shared" si="12"/>
        <v>51</v>
      </c>
      <c r="G84" t="e">
        <f t="shared" si="13"/>
        <v>#NUM!</v>
      </c>
      <c r="I84">
        <f t="shared" si="14"/>
        <v>14.42497833620557</v>
      </c>
      <c r="J84" t="e">
        <f t="shared" si="15"/>
        <v>#NUM!</v>
      </c>
      <c r="K84">
        <f t="shared" si="21"/>
        <v>3.6000000000000045</v>
      </c>
      <c r="L84">
        <f t="shared" si="16"/>
        <v>0.0006119019301137621</v>
      </c>
      <c r="N84">
        <f t="shared" si="17"/>
        <v>14.42497833620557</v>
      </c>
      <c r="O84" t="e">
        <f t="shared" si="18"/>
        <v>#NUM!</v>
      </c>
      <c r="P84">
        <f t="shared" si="19"/>
        <v>-106.5710242469693</v>
      </c>
    </row>
    <row r="85" spans="3:16" ht="12.75">
      <c r="C85">
        <f t="shared" si="20"/>
        <v>77</v>
      </c>
      <c r="D85" t="e">
        <f t="shared" si="11"/>
        <v>#NUM!</v>
      </c>
      <c r="F85">
        <f t="shared" si="12"/>
        <v>52</v>
      </c>
      <c r="G85" t="e">
        <f t="shared" si="13"/>
        <v>#NUM!</v>
      </c>
      <c r="I85">
        <f t="shared" si="14"/>
        <v>14.707821048680188</v>
      </c>
      <c r="J85" t="e">
        <f t="shared" si="15"/>
        <v>#NUM!</v>
      </c>
      <c r="K85">
        <f t="shared" si="21"/>
        <v>3.7000000000000046</v>
      </c>
      <c r="L85">
        <f t="shared" si="16"/>
        <v>0.0004247802705507443</v>
      </c>
      <c r="N85">
        <f t="shared" si="17"/>
        <v>14.707821048680188</v>
      </c>
      <c r="O85" t="e">
        <f t="shared" si="18"/>
        <v>#NUM!</v>
      </c>
      <c r="P85">
        <f t="shared" si="19"/>
        <v>-110.69102424696929</v>
      </c>
    </row>
    <row r="86" spans="3:16" ht="12.75">
      <c r="C86">
        <f t="shared" si="20"/>
        <v>78</v>
      </c>
      <c r="D86" t="e">
        <f t="shared" si="11"/>
        <v>#NUM!</v>
      </c>
      <c r="F86">
        <f t="shared" si="12"/>
        <v>53</v>
      </c>
      <c r="G86" t="e">
        <f t="shared" si="13"/>
        <v>#NUM!</v>
      </c>
      <c r="I86">
        <f t="shared" si="14"/>
        <v>14.990663761154806</v>
      </c>
      <c r="J86" t="e">
        <f t="shared" si="15"/>
        <v>#NUM!</v>
      </c>
      <c r="K86">
        <f t="shared" si="21"/>
        <v>3.8000000000000047</v>
      </c>
      <c r="L86">
        <f t="shared" si="16"/>
        <v>0.00029194692579145507</v>
      </c>
      <c r="N86">
        <f t="shared" si="17"/>
        <v>14.990663761154806</v>
      </c>
      <c r="O86" t="e">
        <f t="shared" si="18"/>
        <v>#NUM!</v>
      </c>
      <c r="P86">
        <f t="shared" si="19"/>
        <v>-114.89102424696928</v>
      </c>
    </row>
    <row r="87" spans="3:16" ht="12.75">
      <c r="C87">
        <f t="shared" si="20"/>
        <v>79</v>
      </c>
      <c r="D87" t="e">
        <f t="shared" si="11"/>
        <v>#NUM!</v>
      </c>
      <c r="F87">
        <f t="shared" si="12"/>
        <v>54</v>
      </c>
      <c r="G87" t="e">
        <f t="shared" si="13"/>
        <v>#NUM!</v>
      </c>
      <c r="I87">
        <f t="shared" si="14"/>
        <v>15.273506473629427</v>
      </c>
      <c r="J87" t="e">
        <f t="shared" si="15"/>
        <v>#NUM!</v>
      </c>
      <c r="K87">
        <f t="shared" si="21"/>
        <v>3.900000000000005</v>
      </c>
      <c r="L87">
        <f t="shared" si="16"/>
        <v>0.00019865547139276881</v>
      </c>
      <c r="N87">
        <f t="shared" si="17"/>
        <v>15.273506473629427</v>
      </c>
      <c r="O87" t="e">
        <f t="shared" si="18"/>
        <v>#NUM!</v>
      </c>
      <c r="P87">
        <f t="shared" si="19"/>
        <v>-119.1710242469693</v>
      </c>
    </row>
    <row r="88" spans="3:16" ht="12.75">
      <c r="C88">
        <f t="shared" si="20"/>
        <v>80</v>
      </c>
      <c r="D88" t="e">
        <f t="shared" si="11"/>
        <v>#NUM!</v>
      </c>
      <c r="F88">
        <f t="shared" si="12"/>
        <v>55</v>
      </c>
      <c r="G88" t="e">
        <f t="shared" si="13"/>
        <v>#NUM!</v>
      </c>
      <c r="I88">
        <f t="shared" si="14"/>
        <v>15.556349186104045</v>
      </c>
      <c r="J88" t="e">
        <f t="shared" si="15"/>
        <v>#NUM!</v>
      </c>
      <c r="K88">
        <f t="shared" si="21"/>
        <v>4.000000000000004</v>
      </c>
      <c r="L88">
        <f t="shared" si="16"/>
        <v>0.00013383022576488298</v>
      </c>
      <c r="N88">
        <f t="shared" si="17"/>
        <v>15.556349186104045</v>
      </c>
      <c r="O88" t="e">
        <f t="shared" si="18"/>
        <v>#NUM!</v>
      </c>
      <c r="P88">
        <f t="shared" si="19"/>
        <v>-123.53102424696928</v>
      </c>
    </row>
    <row r="89" spans="3:16" ht="12.75">
      <c r="C89">
        <f t="shared" si="20"/>
        <v>81</v>
      </c>
      <c r="D89" t="e">
        <f t="shared" si="11"/>
        <v>#NUM!</v>
      </c>
      <c r="F89">
        <f t="shared" si="12"/>
        <v>56</v>
      </c>
      <c r="G89" t="e">
        <f t="shared" si="13"/>
        <v>#NUM!</v>
      </c>
      <c r="I89">
        <f t="shared" si="14"/>
        <v>15.839191898578663</v>
      </c>
      <c r="J89" t="e">
        <f t="shared" si="15"/>
        <v>#NUM!</v>
      </c>
      <c r="N89">
        <f t="shared" si="17"/>
        <v>15.839191898578663</v>
      </c>
      <c r="O89" t="e">
        <f t="shared" si="18"/>
        <v>#NUM!</v>
      </c>
      <c r="P89">
        <f t="shared" si="19"/>
        <v>-127.97102424696928</v>
      </c>
    </row>
    <row r="90" spans="3:16" ht="12.75">
      <c r="C90">
        <f t="shared" si="20"/>
        <v>82</v>
      </c>
      <c r="D90" t="e">
        <f t="shared" si="11"/>
        <v>#NUM!</v>
      </c>
      <c r="F90">
        <f t="shared" si="12"/>
        <v>57</v>
      </c>
      <c r="G90" t="e">
        <f t="shared" si="13"/>
        <v>#NUM!</v>
      </c>
      <c r="I90">
        <f t="shared" si="14"/>
        <v>16.122034611053284</v>
      </c>
      <c r="J90" t="e">
        <f t="shared" si="15"/>
        <v>#NUM!</v>
      </c>
      <c r="N90">
        <f t="shared" si="17"/>
        <v>16.122034611053284</v>
      </c>
      <c r="O90" t="e">
        <f t="shared" si="18"/>
        <v>#NUM!</v>
      </c>
      <c r="P90">
        <f t="shared" si="19"/>
        <v>-132.4910242469693</v>
      </c>
    </row>
    <row r="91" spans="3:16" ht="12.75">
      <c r="C91">
        <f t="shared" si="20"/>
        <v>83</v>
      </c>
      <c r="D91" t="e">
        <f t="shared" si="11"/>
        <v>#NUM!</v>
      </c>
      <c r="F91">
        <f t="shared" si="12"/>
        <v>58</v>
      </c>
      <c r="G91" t="e">
        <f t="shared" si="13"/>
        <v>#NUM!</v>
      </c>
      <c r="I91">
        <f t="shared" si="14"/>
        <v>16.404877323527902</v>
      </c>
      <c r="J91" t="e">
        <f t="shared" si="15"/>
        <v>#NUM!</v>
      </c>
      <c r="N91">
        <f t="shared" si="17"/>
        <v>16.404877323527902</v>
      </c>
      <c r="O91" t="e">
        <f t="shared" si="18"/>
        <v>#NUM!</v>
      </c>
      <c r="P91">
        <f t="shared" si="19"/>
        <v>-137.09102424696928</v>
      </c>
    </row>
    <row r="92" spans="3:16" ht="12.75">
      <c r="C92">
        <f t="shared" si="20"/>
        <v>84</v>
      </c>
      <c r="D92" t="e">
        <f t="shared" si="11"/>
        <v>#NUM!</v>
      </c>
      <c r="F92">
        <f t="shared" si="12"/>
        <v>59</v>
      </c>
      <c r="G92" t="e">
        <f t="shared" si="13"/>
        <v>#NUM!</v>
      </c>
      <c r="I92">
        <f t="shared" si="14"/>
        <v>16.68772003600252</v>
      </c>
      <c r="J92" t="e">
        <f t="shared" si="15"/>
        <v>#NUM!</v>
      </c>
      <c r="N92">
        <f t="shared" si="17"/>
        <v>16.68772003600252</v>
      </c>
      <c r="O92" t="e">
        <f t="shared" si="18"/>
        <v>#NUM!</v>
      </c>
      <c r="P92">
        <f t="shared" si="19"/>
        <v>-141.77102424696926</v>
      </c>
    </row>
    <row r="93" spans="3:16" ht="12.75">
      <c r="C93">
        <f t="shared" si="20"/>
        <v>85</v>
      </c>
      <c r="D93" t="e">
        <f t="shared" si="11"/>
        <v>#NUM!</v>
      </c>
      <c r="F93">
        <f t="shared" si="12"/>
        <v>60</v>
      </c>
      <c r="G93" t="e">
        <f t="shared" si="13"/>
        <v>#NUM!</v>
      </c>
      <c r="I93">
        <f t="shared" si="14"/>
        <v>16.97056274847714</v>
      </c>
      <c r="J93" t="e">
        <f t="shared" si="15"/>
        <v>#NUM!</v>
      </c>
      <c r="N93">
        <f t="shared" si="17"/>
        <v>16.97056274847714</v>
      </c>
      <c r="O93" t="e">
        <f t="shared" si="18"/>
        <v>#NUM!</v>
      </c>
      <c r="P93">
        <f t="shared" si="19"/>
        <v>-146.53102424696925</v>
      </c>
    </row>
    <row r="94" spans="3:16" ht="12.75">
      <c r="C94">
        <f t="shared" si="20"/>
        <v>86</v>
      </c>
      <c r="D94" t="e">
        <f t="shared" si="11"/>
        <v>#NUM!</v>
      </c>
      <c r="F94">
        <f t="shared" si="12"/>
        <v>61</v>
      </c>
      <c r="G94" t="e">
        <f t="shared" si="13"/>
        <v>#NUM!</v>
      </c>
      <c r="I94">
        <f t="shared" si="14"/>
        <v>17.253405460951758</v>
      </c>
      <c r="J94" t="e">
        <f t="shared" si="15"/>
        <v>#NUM!</v>
      </c>
      <c r="N94">
        <f t="shared" si="17"/>
        <v>17.253405460951758</v>
      </c>
      <c r="O94" t="e">
        <f t="shared" si="18"/>
        <v>#NUM!</v>
      </c>
      <c r="P94">
        <f t="shared" si="19"/>
        <v>-151.37102424696926</v>
      </c>
    </row>
    <row r="95" spans="3:16" ht="12.75">
      <c r="C95">
        <f t="shared" si="20"/>
        <v>87</v>
      </c>
      <c r="D95" t="e">
        <f t="shared" si="11"/>
        <v>#NUM!</v>
      </c>
      <c r="F95">
        <f t="shared" si="12"/>
        <v>62</v>
      </c>
      <c r="G95" t="e">
        <f t="shared" si="13"/>
        <v>#NUM!</v>
      </c>
      <c r="I95">
        <f t="shared" si="14"/>
        <v>17.53624817342638</v>
      </c>
      <c r="J95" t="e">
        <f t="shared" si="15"/>
        <v>#NUM!</v>
      </c>
      <c r="N95">
        <f t="shared" si="17"/>
        <v>17.53624817342638</v>
      </c>
      <c r="O95" t="e">
        <f t="shared" si="18"/>
        <v>#NUM!</v>
      </c>
      <c r="P95">
        <f t="shared" si="19"/>
        <v>-156.2910242469693</v>
      </c>
    </row>
    <row r="96" spans="3:16" ht="12.75">
      <c r="C96">
        <f t="shared" si="20"/>
        <v>88</v>
      </c>
      <c r="D96" t="e">
        <f t="shared" si="11"/>
        <v>#NUM!</v>
      </c>
      <c r="F96">
        <f t="shared" si="12"/>
        <v>63</v>
      </c>
      <c r="G96" t="e">
        <f t="shared" si="13"/>
        <v>#NUM!</v>
      </c>
      <c r="I96">
        <f t="shared" si="14"/>
        <v>17.819090885900998</v>
      </c>
      <c r="J96" t="e">
        <f t="shared" si="15"/>
        <v>#NUM!</v>
      </c>
      <c r="N96">
        <f t="shared" si="17"/>
        <v>17.819090885900998</v>
      </c>
      <c r="O96" t="e">
        <f t="shared" si="18"/>
        <v>#NUM!</v>
      </c>
      <c r="P96">
        <f t="shared" si="19"/>
        <v>-161.2910242469693</v>
      </c>
    </row>
    <row r="97" spans="3:16" ht="12.75">
      <c r="C97">
        <f t="shared" si="20"/>
        <v>89</v>
      </c>
      <c r="D97" t="e">
        <f t="shared" si="11"/>
        <v>#NUM!</v>
      </c>
      <c r="F97">
        <f t="shared" si="12"/>
        <v>64</v>
      </c>
      <c r="G97" t="e">
        <f t="shared" si="13"/>
        <v>#NUM!</v>
      </c>
      <c r="I97">
        <f t="shared" si="14"/>
        <v>18.101933598375616</v>
      </c>
      <c r="J97" t="e">
        <f t="shared" si="15"/>
        <v>#NUM!</v>
      </c>
      <c r="N97">
        <f t="shared" si="17"/>
        <v>18.101933598375616</v>
      </c>
      <c r="O97" t="e">
        <f t="shared" si="18"/>
        <v>#NUM!</v>
      </c>
      <c r="P97">
        <f t="shared" si="19"/>
        <v>-166.37102424696928</v>
      </c>
    </row>
    <row r="98" spans="3:16" ht="12.75">
      <c r="C98">
        <f t="shared" si="20"/>
        <v>90</v>
      </c>
      <c r="D98" t="e">
        <f t="shared" si="11"/>
        <v>#NUM!</v>
      </c>
      <c r="F98">
        <f t="shared" si="12"/>
        <v>65</v>
      </c>
      <c r="G98" t="e">
        <f t="shared" si="13"/>
        <v>#NUM!</v>
      </c>
      <c r="I98">
        <f t="shared" si="14"/>
        <v>18.384776310850235</v>
      </c>
      <c r="J98" t="e">
        <f t="shared" si="15"/>
        <v>#NUM!</v>
      </c>
      <c r="N98">
        <f t="shared" si="17"/>
        <v>18.384776310850235</v>
      </c>
      <c r="O98" t="e">
        <f t="shared" si="18"/>
        <v>#NUM!</v>
      </c>
      <c r="P98">
        <f t="shared" si="19"/>
        <v>-171.53102424696928</v>
      </c>
    </row>
    <row r="99" spans="3:16" ht="12.75">
      <c r="C99">
        <f t="shared" si="20"/>
        <v>91</v>
      </c>
      <c r="D99" t="e">
        <f t="shared" si="11"/>
        <v>#NUM!</v>
      </c>
      <c r="F99">
        <f t="shared" si="12"/>
        <v>66</v>
      </c>
      <c r="G99" t="e">
        <f t="shared" si="13"/>
        <v>#NUM!</v>
      </c>
      <c r="I99">
        <f t="shared" si="14"/>
        <v>18.667619023324853</v>
      </c>
      <c r="J99" t="e">
        <f t="shared" si="15"/>
        <v>#NUM!</v>
      </c>
      <c r="N99">
        <f t="shared" si="17"/>
        <v>18.667619023324853</v>
      </c>
      <c r="O99" t="e">
        <f t="shared" si="18"/>
        <v>#NUM!</v>
      </c>
      <c r="P99">
        <f t="shared" si="19"/>
        <v>-176.77102424696926</v>
      </c>
    </row>
    <row r="100" spans="3:16" ht="12.75">
      <c r="C100">
        <f t="shared" si="20"/>
        <v>92</v>
      </c>
      <c r="D100" t="e">
        <f t="shared" si="11"/>
        <v>#NUM!</v>
      </c>
      <c r="F100">
        <f t="shared" si="12"/>
        <v>67</v>
      </c>
      <c r="G100" t="e">
        <f t="shared" si="13"/>
        <v>#NUM!</v>
      </c>
      <c r="I100">
        <f t="shared" si="14"/>
        <v>18.950461735799472</v>
      </c>
      <c r="J100" t="e">
        <f t="shared" si="15"/>
        <v>#NUM!</v>
      </c>
      <c r="N100">
        <f t="shared" si="17"/>
        <v>18.950461735799472</v>
      </c>
      <c r="O100" t="e">
        <f t="shared" si="18"/>
        <v>#NUM!</v>
      </c>
      <c r="P100">
        <f t="shared" si="19"/>
        <v>-182.09102424696925</v>
      </c>
    </row>
    <row r="101" spans="3:16" ht="12.75">
      <c r="C101">
        <f t="shared" si="20"/>
        <v>93</v>
      </c>
      <c r="D101" t="e">
        <f t="shared" si="11"/>
        <v>#NUM!</v>
      </c>
      <c r="F101">
        <f t="shared" si="12"/>
        <v>68</v>
      </c>
      <c r="G101" t="e">
        <f t="shared" si="13"/>
        <v>#NUM!</v>
      </c>
      <c r="I101">
        <f t="shared" si="14"/>
        <v>19.23330444827409</v>
      </c>
      <c r="J101" t="e">
        <f t="shared" si="15"/>
        <v>#NUM!</v>
      </c>
      <c r="N101">
        <f t="shared" si="17"/>
        <v>19.23330444827409</v>
      </c>
      <c r="O101" t="e">
        <f t="shared" si="18"/>
        <v>#NUM!</v>
      </c>
      <c r="P101">
        <f t="shared" si="19"/>
        <v>-187.49102424696923</v>
      </c>
    </row>
    <row r="102" spans="3:16" ht="12.75">
      <c r="C102">
        <f t="shared" si="20"/>
        <v>94</v>
      </c>
      <c r="D102" t="e">
        <f t="shared" si="11"/>
        <v>#NUM!</v>
      </c>
      <c r="F102">
        <f t="shared" si="12"/>
        <v>69</v>
      </c>
      <c r="G102" t="e">
        <f t="shared" si="13"/>
        <v>#NUM!</v>
      </c>
      <c r="I102">
        <f t="shared" si="14"/>
        <v>19.516147160748712</v>
      </c>
      <c r="J102" t="e">
        <f t="shared" si="15"/>
        <v>#NUM!</v>
      </c>
      <c r="N102">
        <f t="shared" si="17"/>
        <v>19.516147160748712</v>
      </c>
      <c r="O102" t="e">
        <f t="shared" si="18"/>
        <v>#NUM!</v>
      </c>
      <c r="P102">
        <f t="shared" si="19"/>
        <v>-192.97102424696928</v>
      </c>
    </row>
    <row r="103" spans="3:16" ht="12.75">
      <c r="C103">
        <f t="shared" si="20"/>
        <v>95</v>
      </c>
      <c r="D103" t="e">
        <f t="shared" si="11"/>
        <v>#NUM!</v>
      </c>
      <c r="F103">
        <f t="shared" si="12"/>
        <v>70</v>
      </c>
      <c r="G103" t="e">
        <f t="shared" si="13"/>
        <v>#NUM!</v>
      </c>
      <c r="I103">
        <f t="shared" si="14"/>
        <v>19.79898987322333</v>
      </c>
      <c r="J103" t="e">
        <f t="shared" si="15"/>
        <v>#NUM!</v>
      </c>
      <c r="N103">
        <f t="shared" si="17"/>
        <v>19.79898987322333</v>
      </c>
      <c r="O103" t="e">
        <f t="shared" si="18"/>
        <v>#NUM!</v>
      </c>
      <c r="P103">
        <f t="shared" si="19"/>
        <v>-198.53102424696928</v>
      </c>
    </row>
    <row r="104" spans="3:16" ht="12.75">
      <c r="C104">
        <f t="shared" si="20"/>
        <v>96</v>
      </c>
      <c r="D104" t="e">
        <f t="shared" si="11"/>
        <v>#NUM!</v>
      </c>
      <c r="F104">
        <f t="shared" si="12"/>
        <v>71</v>
      </c>
      <c r="G104" t="e">
        <f t="shared" si="13"/>
        <v>#NUM!</v>
      </c>
      <c r="I104">
        <f t="shared" si="14"/>
        <v>20.08183258569795</v>
      </c>
      <c r="J104" t="e">
        <f t="shared" si="15"/>
        <v>#NUM!</v>
      </c>
      <c r="N104">
        <f t="shared" si="17"/>
        <v>20.08183258569795</v>
      </c>
      <c r="O104" t="e">
        <f t="shared" si="18"/>
        <v>#NUM!</v>
      </c>
      <c r="P104">
        <f t="shared" si="19"/>
        <v>-204.17102424696927</v>
      </c>
    </row>
    <row r="105" spans="3:16" ht="12.75">
      <c r="C105">
        <f t="shared" si="20"/>
        <v>97</v>
      </c>
      <c r="D105" t="e">
        <f t="shared" si="11"/>
        <v>#NUM!</v>
      </c>
      <c r="F105">
        <f t="shared" si="12"/>
        <v>72</v>
      </c>
      <c r="G105" t="e">
        <f t="shared" si="13"/>
        <v>#NUM!</v>
      </c>
      <c r="I105">
        <f t="shared" si="14"/>
        <v>20.364675298172568</v>
      </c>
      <c r="J105" t="e">
        <f t="shared" si="15"/>
        <v>#NUM!</v>
      </c>
      <c r="N105">
        <f t="shared" si="17"/>
        <v>20.364675298172568</v>
      </c>
      <c r="O105" t="e">
        <f t="shared" si="18"/>
        <v>#NUM!</v>
      </c>
      <c r="P105">
        <f t="shared" si="19"/>
        <v>-209.89102424696927</v>
      </c>
    </row>
    <row r="106" spans="3:16" ht="12.75">
      <c r="C106">
        <f t="shared" si="20"/>
        <v>98</v>
      </c>
      <c r="D106" t="e">
        <f t="shared" si="11"/>
        <v>#NUM!</v>
      </c>
      <c r="F106">
        <f t="shared" si="12"/>
        <v>73</v>
      </c>
      <c r="G106" t="e">
        <f t="shared" si="13"/>
        <v>#NUM!</v>
      </c>
      <c r="I106">
        <f t="shared" si="14"/>
        <v>20.647518010647186</v>
      </c>
      <c r="J106" t="e">
        <f t="shared" si="15"/>
        <v>#NUM!</v>
      </c>
      <c r="N106">
        <f t="shared" si="17"/>
        <v>20.647518010647186</v>
      </c>
      <c r="O106" t="e">
        <f t="shared" si="18"/>
        <v>#NUM!</v>
      </c>
      <c r="P106">
        <f t="shared" si="19"/>
        <v>-215.69102424696925</v>
      </c>
    </row>
    <row r="107" spans="3:16" ht="12.75">
      <c r="C107">
        <f t="shared" si="20"/>
        <v>99</v>
      </c>
      <c r="D107" t="e">
        <f t="shared" si="11"/>
        <v>#NUM!</v>
      </c>
      <c r="F107">
        <f t="shared" si="12"/>
        <v>74</v>
      </c>
      <c r="G107" t="e">
        <f t="shared" si="13"/>
        <v>#NUM!</v>
      </c>
      <c r="I107">
        <f t="shared" si="14"/>
        <v>20.930360723121805</v>
      </c>
      <c r="J107" t="e">
        <f t="shared" si="15"/>
        <v>#NUM!</v>
      </c>
      <c r="N107">
        <f t="shared" si="17"/>
        <v>20.930360723121805</v>
      </c>
      <c r="O107" t="e">
        <f t="shared" si="18"/>
        <v>#NUM!</v>
      </c>
      <c r="P107">
        <f t="shared" si="19"/>
        <v>-221.57102424696924</v>
      </c>
    </row>
    <row r="108" spans="3:16" ht="12.75">
      <c r="C108">
        <f t="shared" si="20"/>
        <v>100</v>
      </c>
      <c r="D108" t="e">
        <f t="shared" si="11"/>
        <v>#NUM!</v>
      </c>
      <c r="F108">
        <f t="shared" si="12"/>
        <v>75</v>
      </c>
      <c r="G108" t="e">
        <f t="shared" si="13"/>
        <v>#NUM!</v>
      </c>
      <c r="I108">
        <f t="shared" si="14"/>
        <v>21.213203435596427</v>
      </c>
      <c r="J108" t="e">
        <f t="shared" si="15"/>
        <v>#NUM!</v>
      </c>
      <c r="N108">
        <f t="shared" si="17"/>
        <v>21.213203435596427</v>
      </c>
      <c r="O108" t="e">
        <f t="shared" si="18"/>
        <v>#NUM!</v>
      </c>
      <c r="P108">
        <f t="shared" si="19"/>
        <v>-227.5310242469693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2005-06-07T22:26:47Z</dcterms:created>
  <dcterms:modified xsi:type="dcterms:W3CDTF">2005-06-09T15:52:34Z</dcterms:modified>
  <cp:category/>
  <cp:version/>
  <cp:contentType/>
  <cp:contentStatus/>
</cp:coreProperties>
</file>